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ankhitha\RTI\Additional Activities\Political Party Financial Statements\"/>
    </mc:Choice>
  </mc:AlternateContent>
  <bookViews>
    <workbookView xWindow="0" yWindow="0" windowWidth="20490" windowHeight="7650" firstSheet="1" activeTab="9"/>
  </bookViews>
  <sheets>
    <sheet name="UNP" sheetId="11" r:id="rId1"/>
    <sheet name="SLMC" sheetId="16" r:id="rId2"/>
    <sheet name="SLFP" sheetId="17" r:id="rId3"/>
    <sheet name="UPFA  " sheetId="12" r:id="rId4"/>
    <sheet name="CWC" sheetId="14" r:id="rId5"/>
    <sheet name="JVP" sheetId="10" r:id="rId6"/>
    <sheet name="ITAK" sheetId="15" r:id="rId7"/>
    <sheet name="JHU" sheetId="9" r:id="rId8"/>
    <sheet name="Comparison" sheetId="6" r:id="rId9"/>
    <sheet name="Year Ended December " sheetId="18" r:id="rId10"/>
  </sheets>
  <calcPr calcId="162913"/>
</workbook>
</file>

<file path=xl/calcChain.xml><?xml version="1.0" encoding="utf-8"?>
<calcChain xmlns="http://schemas.openxmlformats.org/spreadsheetml/2006/main">
  <c r="F92" i="9" l="1"/>
  <c r="D92" i="9"/>
  <c r="D70" i="15"/>
  <c r="F70" i="15"/>
  <c r="D98" i="15"/>
  <c r="F98" i="15"/>
  <c r="F44" i="15" l="1"/>
  <c r="D44" i="15"/>
  <c r="D108" i="10" l="1"/>
  <c r="F108" i="10"/>
  <c r="D84" i="10"/>
  <c r="F84" i="10"/>
  <c r="D61" i="10"/>
  <c r="F61" i="10"/>
  <c r="F39" i="10"/>
  <c r="D39" i="10"/>
  <c r="D116" i="9"/>
  <c r="F116" i="9"/>
  <c r="F69" i="9"/>
  <c r="D69" i="9"/>
  <c r="F39" i="14"/>
  <c r="D39" i="14"/>
  <c r="F45" i="9"/>
  <c r="D45" i="9"/>
  <c r="D63" i="14"/>
  <c r="F63" i="14"/>
  <c r="F87" i="14"/>
  <c r="D87" i="14"/>
  <c r="F41" i="17"/>
  <c r="D41" i="17"/>
  <c r="D66" i="17"/>
  <c r="F66" i="17"/>
  <c r="F90" i="17"/>
  <c r="D90" i="17"/>
  <c r="F113" i="17"/>
  <c r="D113" i="17"/>
  <c r="F40" i="16"/>
  <c r="D40" i="16"/>
  <c r="S15" i="6"/>
  <c r="F64" i="16"/>
  <c r="D64" i="16"/>
  <c r="K58" i="16"/>
  <c r="K51" i="16"/>
  <c r="D89" i="16"/>
  <c r="F89" i="16"/>
  <c r="K83" i="16"/>
  <c r="K27" i="11"/>
  <c r="K58" i="11"/>
  <c r="K82" i="11"/>
  <c r="K75" i="11"/>
  <c r="D84" i="11"/>
  <c r="F84" i="11"/>
  <c r="D107" i="11"/>
  <c r="F107" i="11"/>
  <c r="D63" i="11"/>
  <c r="F63" i="11"/>
  <c r="D39" i="11"/>
  <c r="F39" i="11"/>
  <c r="K34" i="10"/>
  <c r="K27" i="10"/>
  <c r="K103" i="10"/>
  <c r="K96" i="10"/>
  <c r="K56" i="10"/>
  <c r="K49" i="10"/>
  <c r="K79" i="10"/>
  <c r="K72" i="10"/>
  <c r="K111" i="9"/>
  <c r="K104" i="9"/>
  <c r="K80" i="9"/>
  <c r="K87" i="9"/>
  <c r="K57" i="9"/>
  <c r="K64" i="9"/>
  <c r="K40" i="9"/>
  <c r="K33" i="9"/>
  <c r="F10" i="10"/>
  <c r="K34" i="11"/>
  <c r="K51" i="11"/>
  <c r="K103" i="11"/>
  <c r="K96" i="11"/>
  <c r="K82" i="14"/>
  <c r="K75" i="14"/>
  <c r="K58" i="14"/>
  <c r="K51" i="14"/>
  <c r="K34" i="14"/>
  <c r="K27" i="14"/>
  <c r="K35" i="17"/>
  <c r="K28" i="17"/>
  <c r="K60" i="17"/>
  <c r="K53" i="17"/>
  <c r="K85" i="17"/>
  <c r="K108" i="17"/>
  <c r="K101" i="17"/>
  <c r="K76" i="16"/>
  <c r="K34" i="16" l="1"/>
  <c r="K27" i="16"/>
  <c r="F7" i="14" l="1"/>
  <c r="F8" i="14"/>
  <c r="F9" i="14"/>
  <c r="F7" i="15" l="1"/>
  <c r="F8" i="15"/>
  <c r="F9" i="15"/>
  <c r="F7" i="17"/>
  <c r="F8" i="17"/>
  <c r="F9" i="17"/>
  <c r="F7" i="16"/>
  <c r="F8" i="16"/>
  <c r="F9" i="16"/>
  <c r="F7" i="11"/>
  <c r="F8" i="11"/>
  <c r="F9" i="11"/>
  <c r="F10" i="11"/>
  <c r="F11" i="11"/>
  <c r="F12" i="11"/>
  <c r="F13" i="11"/>
  <c r="F14" i="11"/>
  <c r="F15" i="11"/>
  <c r="F16" i="11"/>
  <c r="F10" i="17" l="1"/>
  <c r="F10" i="16"/>
  <c r="F10" i="15"/>
  <c r="F10" i="14"/>
  <c r="F7" i="10" l="1"/>
  <c r="F8" i="10"/>
  <c r="F9" i="10"/>
  <c r="F8" i="12" l="1"/>
  <c r="F9" i="12"/>
  <c r="F10" i="12"/>
  <c r="F11" i="12"/>
  <c r="F12" i="12"/>
  <c r="F13" i="12"/>
  <c r="F14" i="12"/>
  <c r="F15" i="12"/>
  <c r="F16" i="12"/>
  <c r="F7" i="12"/>
  <c r="E6" i="9"/>
  <c r="E5" i="9"/>
  <c r="E7" i="9"/>
  <c r="E8" i="9"/>
  <c r="E9" i="9"/>
  <c r="E10" i="9"/>
  <c r="E11" i="9"/>
  <c r="E12" i="9"/>
  <c r="E13" i="9"/>
  <c r="E14" i="9"/>
  <c r="E15" i="9"/>
</calcChain>
</file>

<file path=xl/sharedStrings.xml><?xml version="1.0" encoding="utf-8"?>
<sst xmlns="http://schemas.openxmlformats.org/spreadsheetml/2006/main" count="1043" uniqueCount="352">
  <si>
    <t>Income</t>
  </si>
  <si>
    <t>Expense</t>
  </si>
  <si>
    <t>United People's Freedom Alliance</t>
  </si>
  <si>
    <t>United National Party</t>
  </si>
  <si>
    <t>Janatha Vimukthi Peramuna</t>
  </si>
  <si>
    <t>Jathika Hela Urumaya</t>
  </si>
  <si>
    <t>Financial Year</t>
  </si>
  <si>
    <t xml:space="preserve">Assets </t>
  </si>
  <si>
    <t>Funds and Liabilities</t>
  </si>
  <si>
    <t>Total</t>
  </si>
  <si>
    <t>Expenses</t>
  </si>
  <si>
    <t>Rs. '000</t>
  </si>
  <si>
    <t xml:space="preserve">Income and Expenses </t>
  </si>
  <si>
    <t>Financial Year - 31st March 2013 to 01st April 2014</t>
  </si>
  <si>
    <t>Financial Year - 31st March 2014 to 01st April 2015</t>
  </si>
  <si>
    <t>Financial Position</t>
  </si>
  <si>
    <t xml:space="preserve">Income of Political parties </t>
  </si>
  <si>
    <t>Financial year ending on 31st of March 2013</t>
  </si>
  <si>
    <t>Party</t>
  </si>
  <si>
    <t>UPFA</t>
  </si>
  <si>
    <t>JVP</t>
  </si>
  <si>
    <t>JHU</t>
  </si>
  <si>
    <t>UPA</t>
  </si>
  <si>
    <t>Income (Rs.)</t>
  </si>
  <si>
    <t>Expense (Rs.)</t>
  </si>
  <si>
    <t>Surplus/ (Deficiet) (Rs.)</t>
  </si>
  <si>
    <t>2015/2016</t>
  </si>
  <si>
    <t>2014/2015</t>
  </si>
  <si>
    <t>2013/2014</t>
  </si>
  <si>
    <t>Ceylon Workers Congress</t>
  </si>
  <si>
    <t>Ilankai Tamil Arasu Kadchi</t>
  </si>
  <si>
    <t>Sri Lanka Muslim Congress</t>
  </si>
  <si>
    <t>Sri Lanka Freedom Party</t>
  </si>
  <si>
    <t>SLFP</t>
  </si>
  <si>
    <t>CWC</t>
  </si>
  <si>
    <t>ITAK</t>
  </si>
  <si>
    <t>SLMC</t>
  </si>
  <si>
    <t>2012/2013</t>
  </si>
  <si>
    <t>2011/2012</t>
  </si>
  <si>
    <t xml:space="preserve">2015/2016 </t>
  </si>
  <si>
    <t xml:space="preserve">Total </t>
  </si>
  <si>
    <t xml:space="preserve">Non- Current Assets </t>
  </si>
  <si>
    <t xml:space="preserve">Current Liabilities </t>
  </si>
  <si>
    <t>Financial Year - 31st March 2015 to 01st April 2016</t>
  </si>
  <si>
    <t xml:space="preserve">Non Current Assets </t>
  </si>
  <si>
    <t xml:space="preserve">Current Assets </t>
  </si>
  <si>
    <t xml:space="preserve">Non Current Liabilities </t>
  </si>
  <si>
    <t>Financial Year - 31st March 2011 to 01st April 2012</t>
  </si>
  <si>
    <t xml:space="preserve">Financial Year - For the Year ended 18th December 2012 </t>
  </si>
  <si>
    <t xml:space="preserve">Accumulated Fund </t>
  </si>
  <si>
    <t xml:space="preserve">Expenditure over Income </t>
  </si>
  <si>
    <t xml:space="preserve">Non - Current Assets </t>
  </si>
  <si>
    <t>Current Assets</t>
  </si>
  <si>
    <t>Work in Progress</t>
  </si>
  <si>
    <t>Reserves</t>
  </si>
  <si>
    <t xml:space="preserve">Work in Progress </t>
  </si>
  <si>
    <t xml:space="preserve">Reserves </t>
  </si>
  <si>
    <t>Non- Current Assets</t>
  </si>
  <si>
    <t>Reerves</t>
  </si>
  <si>
    <t>Financial Year - 31st March 2012 to 01st April 2013</t>
  </si>
  <si>
    <t>Balance Brought Forward</t>
  </si>
  <si>
    <t>Accumulated Fund</t>
  </si>
  <si>
    <t xml:space="preserve">Non Current Liabilites </t>
  </si>
  <si>
    <t xml:space="preserve">Non- Current Liabilities </t>
  </si>
  <si>
    <t xml:space="preserve">Non-Current Liabilities </t>
  </si>
  <si>
    <t>Financial year ending on 31st of March 2014</t>
  </si>
  <si>
    <t>Financial year ending on 31st of March 2015</t>
  </si>
  <si>
    <t>Surplus/ (Deficit)</t>
  </si>
  <si>
    <t xml:space="preserve">Accumulated Funds </t>
  </si>
  <si>
    <t xml:space="preserve">Income Expenses Account </t>
  </si>
  <si>
    <t xml:space="preserve">Settled Income Expenses </t>
  </si>
  <si>
    <t xml:space="preserve">Current Accounts </t>
  </si>
  <si>
    <t xml:space="preserve">Balance on hand </t>
  </si>
  <si>
    <t xml:space="preserve">Non-Current Assets </t>
  </si>
  <si>
    <t xml:space="preserve">Accrued Expenses </t>
  </si>
  <si>
    <t xml:space="preserve">Surplus/Deficit </t>
  </si>
  <si>
    <t>Financial Year - Year ended 31st December 2015</t>
  </si>
  <si>
    <t>Financial Year - Year Ended 31st December  2014</t>
  </si>
  <si>
    <t>Financial Year - Year Ended 31st December  2013</t>
  </si>
  <si>
    <t>Financial Year - Year Ended 31st December  2012</t>
  </si>
  <si>
    <t xml:space="preserve">Liabilities </t>
  </si>
  <si>
    <t>Liabilities</t>
  </si>
  <si>
    <t xml:space="preserve">Minus Current Liabilities </t>
  </si>
  <si>
    <t>Financial Year -For the Period Ended 31st October 2015</t>
  </si>
  <si>
    <t>Financial Year -For the Period 19th December 2012 -  15th June 2014</t>
  </si>
  <si>
    <t>Financial Year - Year Ended 31st Decemebr 2012</t>
  </si>
  <si>
    <t>Financial Year - Year Ended 31st December 2013</t>
  </si>
  <si>
    <t>Financial Year - Year Ended 31st December  2015</t>
  </si>
  <si>
    <t xml:space="preserve">Financial Year Ending 31st December 2012 </t>
  </si>
  <si>
    <t xml:space="preserve">Financial year ended 31st December 2013 </t>
  </si>
  <si>
    <t>Financial year ending on 31st of December 2014</t>
  </si>
  <si>
    <t>Financial year ending on 31st of December 2015</t>
  </si>
  <si>
    <t>Financial year ending on 31st of December  2015</t>
  </si>
  <si>
    <t xml:space="preserve">Income from Membership </t>
  </si>
  <si>
    <t xml:space="preserve">Other Income </t>
  </si>
  <si>
    <t xml:space="preserve">Financial &amp; Others </t>
  </si>
  <si>
    <t xml:space="preserve">Propaganda &amp; Party Activities </t>
  </si>
  <si>
    <t xml:space="preserve">Election Expenses </t>
  </si>
  <si>
    <t xml:space="preserve">Administration &amp;Establishment </t>
  </si>
  <si>
    <t xml:space="preserve">Administration &amp; Establishment </t>
  </si>
  <si>
    <t xml:space="preserve">Financial &amp;Others </t>
  </si>
  <si>
    <t xml:space="preserve">Propaganda &amp;Party Activities </t>
  </si>
  <si>
    <t>Election Expenses</t>
  </si>
  <si>
    <t xml:space="preserve">Income </t>
  </si>
  <si>
    <t xml:space="preserve">Election Epenses </t>
  </si>
  <si>
    <t xml:space="preserve">Donations Received from Members of Parlaiment, Provincial Council &amp; Local Government Authorities </t>
  </si>
  <si>
    <t xml:space="preserve">Salaries &amp; Wages </t>
  </si>
  <si>
    <t>Meeting Expense (High Commend &amp; Political Bureau)</t>
  </si>
  <si>
    <t xml:space="preserve">Delegate Meeting Expenses </t>
  </si>
  <si>
    <t xml:space="preserve">Special Meeting Expenses </t>
  </si>
  <si>
    <t xml:space="preserve">Telephone, Internet, Web &amp; Computer Expenses </t>
  </si>
  <si>
    <t xml:space="preserve">Electricity </t>
  </si>
  <si>
    <t>Water</t>
  </si>
  <si>
    <t xml:space="preserve">News Papers </t>
  </si>
  <si>
    <t xml:space="preserve">Advertisement &amp; Printing Expenses </t>
  </si>
  <si>
    <t xml:space="preserve">Building Repairs </t>
  </si>
  <si>
    <t xml:space="preserve">Provincial Council Election Sundry Expenses </t>
  </si>
  <si>
    <t xml:space="preserve">Bank Charges </t>
  </si>
  <si>
    <t xml:space="preserve">Sundry Expenses </t>
  </si>
  <si>
    <t xml:space="preserve">Ifthar Expenses </t>
  </si>
  <si>
    <t xml:space="preserve">Donation Received from Members of Parliament, Provincila Council &amp; Local Government </t>
  </si>
  <si>
    <t xml:space="preserve">Donations Received from Members of Parliament, Provincial Councils &amp; Local Government Bodies </t>
  </si>
  <si>
    <t xml:space="preserve">Donations - Others </t>
  </si>
  <si>
    <t xml:space="preserve">Expenses on the 11th Memorial Ceremony of Marhoom M.H.M Ashraf </t>
  </si>
  <si>
    <t xml:space="preserve">Expenses on the 12th Memorial Ceremoy of Mahroom M.H.M Asharaf </t>
  </si>
  <si>
    <t xml:space="preserve">Meeting Expenses </t>
  </si>
  <si>
    <t xml:space="preserve">Telephone, Internet, Photocopy &amp; Compute Maintenance Expenses </t>
  </si>
  <si>
    <t xml:space="preserve">News Papers &amp; Periodicals </t>
  </si>
  <si>
    <t xml:space="preserve">Expenses on Provincial &amp; Local Government Elections </t>
  </si>
  <si>
    <t xml:space="preserve">Electricity Charges </t>
  </si>
  <si>
    <t xml:space="preserve">Water Charges </t>
  </si>
  <si>
    <t xml:space="preserve">Expenses on the Islamic Tamil Literatire Conference </t>
  </si>
  <si>
    <t xml:space="preserve">Expenses on the 23rd Delicate Invitation Cards </t>
  </si>
  <si>
    <t xml:space="preserve">Head Office Expenses &amp; Airconditioner Maintenance </t>
  </si>
  <si>
    <t xml:space="preserve">Printing Charges - Letter heads </t>
  </si>
  <si>
    <t xml:space="preserve">Expenses in the 23rd Delicate Conference - Hall Advance </t>
  </si>
  <si>
    <t xml:space="preserve">Receipt from Members &amp;Sponsors </t>
  </si>
  <si>
    <t xml:space="preserve">Rent Income </t>
  </si>
  <si>
    <t xml:space="preserve">Printing &amp; Promotion </t>
  </si>
  <si>
    <t xml:space="preserve">Rates &amp; Rent </t>
  </si>
  <si>
    <t xml:space="preserve">Repair &amp; Maintenance </t>
  </si>
  <si>
    <t>Electricity</t>
  </si>
  <si>
    <t xml:space="preserve">Stationeries and office supplies </t>
  </si>
  <si>
    <t xml:space="preserve">Water </t>
  </si>
  <si>
    <t xml:space="preserve">Telephone </t>
  </si>
  <si>
    <t xml:space="preserve">Lease Rent UDA </t>
  </si>
  <si>
    <t xml:space="preserve">Stamp Duty </t>
  </si>
  <si>
    <t xml:space="preserve">Travelings </t>
  </si>
  <si>
    <t>Depreciation</t>
  </si>
  <si>
    <t xml:space="preserve">Donations </t>
  </si>
  <si>
    <t xml:space="preserve">Miscellaneous </t>
  </si>
  <si>
    <t xml:space="preserve">Audit fee </t>
  </si>
  <si>
    <t xml:space="preserve">Interest Income </t>
  </si>
  <si>
    <t xml:space="preserve">Other receipts </t>
  </si>
  <si>
    <t xml:space="preserve">Bad Debt </t>
  </si>
  <si>
    <t xml:space="preserve">Stationert and office supplies </t>
  </si>
  <si>
    <t xml:space="preserve">Depreciation </t>
  </si>
  <si>
    <t xml:space="preserve">Meal &amp; Entertainment </t>
  </si>
  <si>
    <t xml:space="preserve">Bad Debts </t>
  </si>
  <si>
    <t>Legal Fee</t>
  </si>
  <si>
    <t>Stationery and office supplies</t>
  </si>
  <si>
    <t>Lease Rend UDA</t>
  </si>
  <si>
    <t xml:space="preserve">Miscellenoues </t>
  </si>
  <si>
    <t xml:space="preserve">Subscription from members </t>
  </si>
  <si>
    <t xml:space="preserve">Administration and Establishment </t>
  </si>
  <si>
    <t xml:space="preserve">Committee expenses </t>
  </si>
  <si>
    <t xml:space="preserve">Members promotional activities </t>
  </si>
  <si>
    <t xml:space="preserve">Finance expenses </t>
  </si>
  <si>
    <t>Intrest for FD</t>
  </si>
  <si>
    <t>Loan recovery</t>
  </si>
  <si>
    <t>Membership Fees</t>
  </si>
  <si>
    <t xml:space="preserve">Funds for Conferences </t>
  </si>
  <si>
    <t>Salary Contribution</t>
  </si>
  <si>
    <t>Other contributions</t>
  </si>
  <si>
    <t>Funds received for Printing</t>
  </si>
  <si>
    <t>News papers</t>
  </si>
  <si>
    <t>Full term expenses</t>
  </si>
  <si>
    <t>Office rent</t>
  </si>
  <si>
    <t>Traveling &amp; fuel expenses</t>
  </si>
  <si>
    <t>Expenses for media conferences</t>
  </si>
  <si>
    <t>Expenses for executive committee</t>
  </si>
  <si>
    <t xml:space="preserve">Postage &amp; stationery </t>
  </si>
  <si>
    <t>Expenses for Photocopy machine &amp; toner</t>
  </si>
  <si>
    <t>Expenses for Wiring office building</t>
  </si>
  <si>
    <t>National Bikku Conference Expenses</t>
  </si>
  <si>
    <t xml:space="preserve">Other contributions </t>
  </si>
  <si>
    <t xml:space="preserve">Interest for FD </t>
  </si>
  <si>
    <t xml:space="preserve">Salary contribution </t>
  </si>
  <si>
    <t>Seminar Expenses</t>
  </si>
  <si>
    <t>Traveling &amp; transport expenses</t>
  </si>
  <si>
    <t>Refreshment expenses</t>
  </si>
  <si>
    <t>Cut outs &amp; Banner printing expenses</t>
  </si>
  <si>
    <t>Media conference</t>
  </si>
  <si>
    <t xml:space="preserve">FD Interest </t>
  </si>
  <si>
    <t>Meal expenses</t>
  </si>
  <si>
    <t>Stationery &amp; accounts expenses</t>
  </si>
  <si>
    <t>Payments for goods</t>
  </si>
  <si>
    <t xml:space="preserve">News paper </t>
  </si>
  <si>
    <t>Other office expenses</t>
  </si>
  <si>
    <t>Contribution for Election</t>
  </si>
  <si>
    <t xml:space="preserve">Salary Contribution </t>
  </si>
  <si>
    <t xml:space="preserve">Postage </t>
  </si>
  <si>
    <t>Maintenance  of photocopy machine</t>
  </si>
  <si>
    <t>Central operating assembly</t>
  </si>
  <si>
    <t>Bank charges</t>
  </si>
  <si>
    <t xml:space="preserve">Banners </t>
  </si>
  <si>
    <t xml:space="preserve">Computer Maintenance </t>
  </si>
  <si>
    <t xml:space="preserve">Printing Expenses </t>
  </si>
  <si>
    <t xml:space="preserve">Transportation Costs </t>
  </si>
  <si>
    <t xml:space="preserve">Staff Salary </t>
  </si>
  <si>
    <t xml:space="preserve">Meal Expenses </t>
  </si>
  <si>
    <t xml:space="preserve">Office Rent </t>
  </si>
  <si>
    <t xml:space="preserve">Other office expenses </t>
  </si>
  <si>
    <t>Election expenses</t>
  </si>
  <si>
    <t xml:space="preserve"> MP's salary</t>
  </si>
  <si>
    <t xml:space="preserve"> MP's staff salaries</t>
  </si>
  <si>
    <t>MP's Pension</t>
  </si>
  <si>
    <t>Membership fees</t>
  </si>
  <si>
    <t>Branch society membership</t>
  </si>
  <si>
    <t xml:space="preserve">Funds from well wishers </t>
  </si>
  <si>
    <t>Funds for election</t>
  </si>
  <si>
    <t>Income from publications</t>
  </si>
  <si>
    <t>Fair Promotions</t>
  </si>
  <si>
    <t>Niyamuwa magazine publications</t>
  </si>
  <si>
    <t>Interest for bank loan</t>
  </si>
  <si>
    <t>Audit fees</t>
  </si>
  <si>
    <t>Legal expenses</t>
  </si>
  <si>
    <t>Office maintenance</t>
  </si>
  <si>
    <t>Vehicle Maintenance</t>
  </si>
  <si>
    <t>Election  Expenses</t>
  </si>
  <si>
    <t xml:space="preserve">Special Conference Charges </t>
  </si>
  <si>
    <t xml:space="preserve">Insurance fees </t>
  </si>
  <si>
    <t>Welfare expenses</t>
  </si>
  <si>
    <t>Foreign Tours expenses</t>
  </si>
  <si>
    <t>Other expenses</t>
  </si>
  <si>
    <t xml:space="preserve">Other Contribution - Hall Advance received </t>
  </si>
  <si>
    <t xml:space="preserve">Salary Contribution - Champika </t>
  </si>
  <si>
    <t xml:space="preserve">FD Received </t>
  </si>
  <si>
    <t>Eelction Contribution</t>
  </si>
  <si>
    <t xml:space="preserve">Souvenir Income </t>
  </si>
  <si>
    <t>Membership fee</t>
  </si>
  <si>
    <t xml:space="preserve">Salaray Contribution - Nishantha </t>
  </si>
  <si>
    <t xml:space="preserve">News paper recycling income </t>
  </si>
  <si>
    <t>Misc</t>
  </si>
  <si>
    <t xml:space="preserve">Press Conference Expenses </t>
  </si>
  <si>
    <t>Stationery &amp; Accounts</t>
  </si>
  <si>
    <t>Deeds</t>
  </si>
  <si>
    <t>Banners &amp; Cutouts</t>
  </si>
  <si>
    <t>Food</t>
  </si>
  <si>
    <t xml:space="preserve">Elctricity </t>
  </si>
  <si>
    <t>News Papers</t>
  </si>
  <si>
    <t xml:space="preserve">Misc Office Expenses </t>
  </si>
  <si>
    <t xml:space="preserve">Rent </t>
  </si>
  <si>
    <t>Transportation</t>
  </si>
  <si>
    <t xml:space="preserve">Executive Board food </t>
  </si>
  <si>
    <t>Office staff salary</t>
  </si>
  <si>
    <t xml:space="preserve">Campaigning expenditure </t>
  </si>
  <si>
    <t xml:space="preserve">Souvenirs </t>
  </si>
  <si>
    <t xml:space="preserve">Minsiters Salary   </t>
  </si>
  <si>
    <t xml:space="preserve">Ministers Allowance </t>
  </si>
  <si>
    <t xml:space="preserve">Pension </t>
  </si>
  <si>
    <t>Party Memebrship</t>
  </si>
  <si>
    <t xml:space="preserve">FD interest </t>
  </si>
  <si>
    <t xml:space="preserve">Branch Society Member </t>
  </si>
  <si>
    <t xml:space="preserve">Capital Interest </t>
  </si>
  <si>
    <t>Contribution from well wishers</t>
  </si>
  <si>
    <t>Sale of vehicles Contribution</t>
  </si>
  <si>
    <t>Promotional material income</t>
  </si>
  <si>
    <t xml:space="preserve">Publication </t>
  </si>
  <si>
    <t xml:space="preserve">Vehicle Maintenance </t>
  </si>
  <si>
    <t xml:space="preserve">Office Maintenance </t>
  </si>
  <si>
    <t xml:space="preserve">Propoganda </t>
  </si>
  <si>
    <t>Publication  News letter</t>
  </si>
  <si>
    <t>Campaigning</t>
  </si>
  <si>
    <t xml:space="preserve">Bank Charge </t>
  </si>
  <si>
    <t>Insuarance Fee</t>
  </si>
  <si>
    <t xml:space="preserve">Welfare Activities </t>
  </si>
  <si>
    <t>Vehicle Tax</t>
  </si>
  <si>
    <t xml:space="preserve">Building Depreciation </t>
  </si>
  <si>
    <t xml:space="preserve">Foreign Trips </t>
  </si>
  <si>
    <t xml:space="preserve">Misc </t>
  </si>
  <si>
    <t xml:space="preserve">Audit fees </t>
  </si>
  <si>
    <t xml:space="preserve">Legal fees </t>
  </si>
  <si>
    <t xml:space="preserve">Executive Staff salary </t>
  </si>
  <si>
    <t xml:space="preserve">Bank Interest </t>
  </si>
  <si>
    <t>Branch Society Membership</t>
  </si>
  <si>
    <t xml:space="preserve">Campaining </t>
  </si>
  <si>
    <t xml:space="preserve">Election expenses </t>
  </si>
  <si>
    <t xml:space="preserve">Minsiters Contribution form sale of vehicles </t>
  </si>
  <si>
    <t xml:space="preserve">Interest </t>
  </si>
  <si>
    <t>Received Gift</t>
  </si>
  <si>
    <t>Received Donation</t>
  </si>
  <si>
    <t>Salary</t>
  </si>
  <si>
    <t>Rent</t>
  </si>
  <si>
    <t>Payment of Audit</t>
  </si>
  <si>
    <t>Payment of Bank</t>
  </si>
  <si>
    <t>Fan</t>
  </si>
  <si>
    <t>Fax repair</t>
  </si>
  <si>
    <t>Cheque book payment</t>
  </si>
  <si>
    <t>Computer Repair</t>
  </si>
  <si>
    <t>Refreshment</t>
  </si>
  <si>
    <t>Telephone bill</t>
  </si>
  <si>
    <t>Electricity bill</t>
  </si>
  <si>
    <t>Government Assistance</t>
  </si>
  <si>
    <t>National Conference Expence</t>
  </si>
  <si>
    <t>Office Furniture</t>
  </si>
  <si>
    <t>Hall rent</t>
  </si>
  <si>
    <t>Paper printing</t>
  </si>
  <si>
    <t>Gift</t>
  </si>
  <si>
    <t>Financial Year - 31st March 2011 to 01st April 2015</t>
  </si>
  <si>
    <t>Financial Year - 31st March 2011 to 01st April 2013</t>
  </si>
  <si>
    <t>Election Department</t>
  </si>
  <si>
    <t>Flood Relief</t>
  </si>
  <si>
    <t>Advance of Rent</t>
  </si>
  <si>
    <t>Building Renovation</t>
  </si>
  <si>
    <t>Buy Printer</t>
  </si>
  <si>
    <t>Buy Furniture</t>
  </si>
  <si>
    <t>Vehicle Rent</t>
  </si>
  <si>
    <t>Donations</t>
  </si>
  <si>
    <t>Donations - Mawai Senathiraja</t>
  </si>
  <si>
    <t>Donations - Canada</t>
  </si>
  <si>
    <t>Donations of May day</t>
  </si>
  <si>
    <t>Donation of National Conference</t>
  </si>
  <si>
    <t>Office Expenses</t>
  </si>
  <si>
    <t>Vehicle Expenses</t>
  </si>
  <si>
    <t>Congress meeting Expenses</t>
  </si>
  <si>
    <t>May day Expenses</t>
  </si>
  <si>
    <t xml:space="preserve">Gift for Rev. Rasamanikam </t>
  </si>
  <si>
    <t>Seminar Expense</t>
  </si>
  <si>
    <t>Toner Expense</t>
  </si>
  <si>
    <t>Election Expense</t>
  </si>
  <si>
    <t>Roof material</t>
  </si>
  <si>
    <t>Donation - Mawai Senathiraja</t>
  </si>
  <si>
    <t>Fine of Roof material</t>
  </si>
  <si>
    <t>Office Expense</t>
  </si>
  <si>
    <t>Rehabilitation Expense</t>
  </si>
  <si>
    <t>Internet Expense</t>
  </si>
  <si>
    <t>Divisional Secratery  Members meeting Expense</t>
  </si>
  <si>
    <t>May day Expense</t>
  </si>
  <si>
    <t>North meeting Expense</t>
  </si>
  <si>
    <t>Paper Expense</t>
  </si>
  <si>
    <t>Donation - Arul Australia</t>
  </si>
  <si>
    <t>Donation- Gugadasan Canada</t>
  </si>
  <si>
    <t>Donation - Saravanabavan</t>
  </si>
  <si>
    <t>Donation - C. V. K. Sivagnanam</t>
  </si>
  <si>
    <t>Meeting Expense</t>
  </si>
  <si>
    <t>Memorial day Expense</t>
  </si>
  <si>
    <t>Legal Expense</t>
  </si>
  <si>
    <t xml:space="preserve">Purchase of  Lamp </t>
  </si>
  <si>
    <t>Central Team meeting Expense</t>
  </si>
  <si>
    <t>Donation</t>
  </si>
  <si>
    <t xml:space="preserve">Candidate Introduction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</si>
</sst>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4" fontId="0" fillId="0" borderId="0" xfId="0" applyNumberFormat="1" applyAlignment="1"/>
    <xf numFmtId="17" fontId="0" fillId="0" borderId="0" xfId="0" applyNumberFormat="1"/>
    <xf numFmtId="0" fontId="0" fillId="0" borderId="0" xfId="0" applyNumberFormat="1" applyAlignment="1"/>
    <xf numFmtId="3" fontId="0" fillId="0" borderId="7" xfId="0" applyNumberFormat="1" applyBorder="1"/>
    <xf numFmtId="0" fontId="1" fillId="0" borderId="2" xfId="0" applyFont="1" applyBorder="1"/>
    <xf numFmtId="3" fontId="0" fillId="0" borderId="8" xfId="0" applyNumberFormat="1" applyBorder="1"/>
    <xf numFmtId="3" fontId="0" fillId="0" borderId="0" xfId="0" applyNumberFormat="1"/>
    <xf numFmtId="3" fontId="1" fillId="0" borderId="7" xfId="0" applyNumberFormat="1" applyFont="1" applyBorder="1"/>
    <xf numFmtId="3" fontId="0" fillId="0" borderId="7" xfId="0" applyNumberFormat="1" applyFont="1" applyBorder="1"/>
    <xf numFmtId="4" fontId="0" fillId="0" borderId="7" xfId="0" applyNumberFormat="1" applyBorder="1"/>
    <xf numFmtId="4" fontId="0" fillId="0" borderId="8" xfId="0" applyNumberFormat="1" applyBorder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/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/>
    <xf numFmtId="0" fontId="0" fillId="3" borderId="12" xfId="0" applyFont="1" applyFill="1" applyBorder="1" applyAlignment="1"/>
    <xf numFmtId="3" fontId="0" fillId="0" borderId="3" xfId="0" applyNumberFormat="1" applyBorder="1"/>
    <xf numFmtId="3" fontId="1" fillId="0" borderId="3" xfId="0" applyNumberFormat="1" applyFont="1" applyBorder="1"/>
    <xf numFmtId="0" fontId="0" fillId="0" borderId="7" xfId="0" applyFont="1" applyBorder="1"/>
    <xf numFmtId="3" fontId="0" fillId="0" borderId="3" xfId="0" applyNumberFormat="1" applyFont="1" applyBorder="1"/>
    <xf numFmtId="3" fontId="1" fillId="0" borderId="8" xfId="0" applyNumberFormat="1" applyFont="1" applyBorder="1"/>
    <xf numFmtId="3" fontId="0" fillId="0" borderId="8" xfId="0" applyNumberFormat="1" applyFill="1" applyBorder="1"/>
    <xf numFmtId="4" fontId="0" fillId="0" borderId="0" xfId="0" applyNumberFormat="1" applyBorder="1"/>
    <xf numFmtId="0" fontId="0" fillId="0" borderId="0" xfId="0" applyFill="1" applyAlignment="1"/>
    <xf numFmtId="3" fontId="1" fillId="0" borderId="1" xfId="0" applyNumberFormat="1" applyFont="1" applyBorder="1"/>
    <xf numFmtId="0" fontId="0" fillId="0" borderId="7" xfId="0" applyFill="1" applyBorder="1"/>
    <xf numFmtId="3" fontId="1" fillId="0" borderId="8" xfId="0" applyNumberFormat="1" applyFont="1" applyFill="1" applyBorder="1"/>
    <xf numFmtId="0" fontId="0" fillId="0" borderId="1" xfId="0" applyFill="1" applyBorder="1"/>
    <xf numFmtId="4" fontId="0" fillId="0" borderId="3" xfId="0" applyNumberFormat="1" applyBorder="1"/>
    <xf numFmtId="4" fontId="1" fillId="0" borderId="8" xfId="0" applyNumberFormat="1" applyFont="1" applyBorder="1"/>
    <xf numFmtId="4" fontId="0" fillId="0" borderId="3" xfId="0" applyNumberFormat="1" applyFont="1" applyBorder="1"/>
    <xf numFmtId="43" fontId="0" fillId="0" borderId="8" xfId="0" applyNumberFormat="1" applyBorder="1"/>
    <xf numFmtId="0" fontId="1" fillId="0" borderId="6" xfId="0" applyFont="1" applyBorder="1" applyAlignment="1">
      <alignment horizontal="center"/>
    </xf>
    <xf numFmtId="43" fontId="0" fillId="0" borderId="7" xfId="1" applyFont="1" applyBorder="1"/>
    <xf numFmtId="43" fontId="0" fillId="0" borderId="2" xfId="1" applyFont="1" applyBorder="1"/>
    <xf numFmtId="43" fontId="0" fillId="0" borderId="17" xfId="1" applyFont="1" applyBorder="1"/>
    <xf numFmtId="0" fontId="1" fillId="0" borderId="18" xfId="0" applyFont="1" applyBorder="1" applyAlignment="1">
      <alignment horizontal="center"/>
    </xf>
    <xf numFmtId="43" fontId="0" fillId="0" borderId="4" xfId="1" applyFont="1" applyBorder="1"/>
    <xf numFmtId="0" fontId="0" fillId="0" borderId="17" xfId="0" applyBorder="1"/>
    <xf numFmtId="0" fontId="0" fillId="0" borderId="2" xfId="0" applyFont="1" applyBorder="1"/>
    <xf numFmtId="3" fontId="1" fillId="0" borderId="10" xfId="0" applyNumberFormat="1" applyFont="1" applyBorder="1"/>
    <xf numFmtId="0" fontId="0" fillId="0" borderId="2" xfId="0" applyFill="1" applyBorder="1"/>
    <xf numFmtId="3" fontId="0" fillId="0" borderId="10" xfId="0" applyNumberFormat="1" applyBorder="1"/>
    <xf numFmtId="43" fontId="0" fillId="0" borderId="0" xfId="1" applyFont="1" applyBorder="1"/>
    <xf numFmtId="0" fontId="0" fillId="0" borderId="0" xfId="0" applyFill="1" applyBorder="1"/>
    <xf numFmtId="43" fontId="0" fillId="0" borderId="10" xfId="1" applyFont="1" applyBorder="1"/>
    <xf numFmtId="43" fontId="0" fillId="0" borderId="19" xfId="0" applyNumberFormat="1" applyBorder="1"/>
    <xf numFmtId="43" fontId="0" fillId="0" borderId="8" xfId="1" applyFont="1" applyBorder="1"/>
    <xf numFmtId="43" fontId="0" fillId="0" borderId="0" xfId="0" applyNumberFormat="1" applyBorder="1"/>
    <xf numFmtId="4" fontId="0" fillId="0" borderId="10" xfId="0" applyNumberFormat="1" applyBorder="1"/>
  </cellXfs>
  <cellStyles count="2">
    <cellStyle name="Comma" xfId="1" builtinId="3"/>
    <cellStyle name="Normal" xfId="0" builtinId="0"/>
  </cellStyles>
  <dxfs count="54"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Income &amp;</a:t>
            </a:r>
            <a:r>
              <a:rPr lang="en-US" baseline="0"/>
              <a:t> Expenses</a:t>
            </a:r>
            <a:endParaRPr lang="en-US"/>
          </a:p>
        </c:rich>
      </c:tx>
      <c:layout>
        <c:manualLayout>
          <c:xMode val="edge"/>
          <c:yMode val="edge"/>
          <c:x val="0.42751881356030247"/>
          <c:y val="2.99135334006976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UNP!$D$5</c:f>
              <c:strCache>
                <c:ptCount val="1"/>
                <c:pt idx="0">
                  <c:v>Income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UNP!$C$6:$C$16</c:f>
              <c:strCache>
                <c:ptCount val="6"/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  <c:pt idx="5">
                  <c:v>2015/2016</c:v>
                </c:pt>
              </c:strCache>
            </c:strRef>
          </c:cat>
          <c:val>
            <c:numRef>
              <c:f>UNP!$D$6:$D$16</c:f>
              <c:numCache>
                <c:formatCode>General</c:formatCode>
                <c:ptCount val="11"/>
                <c:pt idx="1">
                  <c:v>27527023</c:v>
                </c:pt>
                <c:pt idx="2">
                  <c:v>23671706</c:v>
                </c:pt>
                <c:pt idx="3">
                  <c:v>19304261</c:v>
                </c:pt>
                <c:pt idx="4">
                  <c:v>36317486</c:v>
                </c:pt>
                <c:pt idx="5">
                  <c:v>27732242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7-4C07-B73A-8769CB6B5701}"/>
            </c:ext>
          </c:extLst>
        </c:ser>
        <c:ser>
          <c:idx val="1"/>
          <c:order val="1"/>
          <c:tx>
            <c:strRef>
              <c:f>UNP!$E$5</c:f>
              <c:strCache>
                <c:ptCount val="1"/>
                <c:pt idx="0">
                  <c:v>Expense (Rs.)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UNP!$C$6:$C$16</c:f>
              <c:strCache>
                <c:ptCount val="6"/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  <c:pt idx="5">
                  <c:v>2015/2016</c:v>
                </c:pt>
              </c:strCache>
            </c:strRef>
          </c:cat>
          <c:val>
            <c:numRef>
              <c:f>UNP!$E$6:$E$16</c:f>
              <c:numCache>
                <c:formatCode>General</c:formatCode>
                <c:ptCount val="11"/>
                <c:pt idx="1">
                  <c:v>23257020</c:v>
                </c:pt>
                <c:pt idx="2">
                  <c:v>26080621</c:v>
                </c:pt>
                <c:pt idx="3">
                  <c:v>24340220</c:v>
                </c:pt>
                <c:pt idx="4">
                  <c:v>26509533</c:v>
                </c:pt>
                <c:pt idx="5">
                  <c:v>35786803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97-4C07-B73A-8769CB6B5701}"/>
            </c:ext>
          </c:extLst>
        </c:ser>
        <c:ser>
          <c:idx val="2"/>
          <c:order val="2"/>
          <c:tx>
            <c:strRef>
              <c:f>UNP!$F$5</c:f>
              <c:strCache>
                <c:ptCount val="1"/>
                <c:pt idx="0">
                  <c:v>Surplus/ (Deficiet) (Rs.)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UNP!$C$6:$C$16</c:f>
              <c:strCache>
                <c:ptCount val="6"/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  <c:pt idx="5">
                  <c:v>2015/2016</c:v>
                </c:pt>
              </c:strCache>
            </c:strRef>
          </c:cat>
          <c:val>
            <c:numRef>
              <c:f>UNP!$F$6:$F$16</c:f>
              <c:numCache>
                <c:formatCode>General</c:formatCode>
                <c:ptCount val="11"/>
                <c:pt idx="1">
                  <c:v>4270003</c:v>
                </c:pt>
                <c:pt idx="2">
                  <c:v>-2408915</c:v>
                </c:pt>
                <c:pt idx="3">
                  <c:v>-5035959</c:v>
                </c:pt>
                <c:pt idx="4">
                  <c:v>9807953</c:v>
                </c:pt>
                <c:pt idx="5">
                  <c:v>-8054561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97-4C07-B73A-8769CB6B5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938880"/>
        <c:axId val="78940800"/>
      </c:barChart>
      <c:catAx>
        <c:axId val="789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0800"/>
        <c:crosses val="autoZero"/>
        <c:auto val="1"/>
        <c:lblAlgn val="ctr"/>
        <c:lblOffset val="100"/>
        <c:noMultiLvlLbl val="0"/>
      </c:catAx>
      <c:valAx>
        <c:axId val="7894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3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396489758029"/>
          <c:y val="4.4995013921132372E-2"/>
          <c:w val="0.83021321865283271"/>
          <c:h val="0.8127455344677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Comparison!$C$27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Comparison!$B$28:$B$35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Comparison!$C$28:$C$35</c:f>
              <c:numCache>
                <c:formatCode>General</c:formatCode>
                <c:ptCount val="8"/>
                <c:pt idx="1">
                  <c:v>29067842</c:v>
                </c:pt>
                <c:pt idx="5">
                  <c:v>132174107</c:v>
                </c:pt>
                <c:pt idx="7">
                  <c:v>2181000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3-49BC-BD75-4B6FD4B56F3E}"/>
            </c:ext>
          </c:extLst>
        </c:ser>
        <c:ser>
          <c:idx val="1"/>
          <c:order val="1"/>
          <c:tx>
            <c:strRef>
              <c:f>Comparison!$D$27</c:f>
              <c:strCache>
                <c:ptCount val="1"/>
                <c:pt idx="0">
                  <c:v>Expense</c:v>
                </c:pt>
              </c:strCache>
            </c:strRef>
          </c:tx>
          <c:invertIfNegative val="0"/>
          <c:cat>
            <c:strRef>
              <c:f>Comparison!$B$28:$B$35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Comparison!$D$28:$D$35</c:f>
              <c:numCache>
                <c:formatCode>General</c:formatCode>
                <c:ptCount val="8"/>
                <c:pt idx="1">
                  <c:v>30680739</c:v>
                </c:pt>
                <c:pt idx="5">
                  <c:v>131157560</c:v>
                </c:pt>
                <c:pt idx="7">
                  <c:v>2197319.77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F3-49BC-BD75-4B6FD4B56F3E}"/>
            </c:ext>
          </c:extLst>
        </c:ser>
        <c:ser>
          <c:idx val="2"/>
          <c:order val="2"/>
          <c:tx>
            <c:strRef>
              <c:f>Comparison!$E$27</c:f>
              <c:strCache>
                <c:ptCount val="1"/>
                <c:pt idx="0">
                  <c:v>Surplus/ (Deficit)</c:v>
                </c:pt>
              </c:strCache>
            </c:strRef>
          </c:tx>
          <c:invertIfNegative val="0"/>
          <c:cat>
            <c:strRef>
              <c:f>Comparison!$B$28:$B$35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Comparison!$E$28:$E$35</c:f>
              <c:numCache>
                <c:formatCode>General</c:formatCode>
                <c:ptCount val="8"/>
                <c:pt idx="1">
                  <c:v>-1612897</c:v>
                </c:pt>
                <c:pt idx="5">
                  <c:v>1016547</c:v>
                </c:pt>
                <c:pt idx="7">
                  <c:v>-16319.770000000019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F3-49BC-BD75-4B6FD4B56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84352"/>
        <c:axId val="61285888"/>
      </c:barChart>
      <c:catAx>
        <c:axId val="61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285888"/>
        <c:crosses val="autoZero"/>
        <c:auto val="1"/>
        <c:lblAlgn val="ctr"/>
        <c:lblOffset val="100"/>
        <c:noMultiLvlLbl val="0"/>
      </c:catAx>
      <c:valAx>
        <c:axId val="6128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284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437166011525583E-2"/>
          <c:y val="0.88450103311554162"/>
          <c:w val="0.86287843127590391"/>
          <c:h val="0.11448324278614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499777535581"/>
          <c:y val="4.6405515924929454E-2"/>
          <c:w val="0.85458713461750402"/>
          <c:h val="0.81941467347929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Comparison!$B$50:$B$57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Comparison!$C$50:$C$57</c:f>
              <c:numCache>
                <c:formatCode>General</c:formatCode>
                <c:ptCount val="8"/>
                <c:pt idx="1">
                  <c:v>19786009</c:v>
                </c:pt>
                <c:pt idx="6">
                  <c:v>3749716.1</c:v>
                </c:pt>
                <c:pt idx="7">
                  <c:v>1845000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3-491D-B496-526802BD425C}"/>
            </c:ext>
          </c:extLst>
        </c:ser>
        <c:ser>
          <c:idx val="1"/>
          <c:order val="1"/>
          <c:invertIfNegative val="0"/>
          <c:cat>
            <c:strRef>
              <c:f>Comparison!$B$50:$B$57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Comparison!$D$50:$D$57</c:f>
              <c:numCache>
                <c:formatCode>General</c:formatCode>
                <c:ptCount val="8"/>
                <c:pt idx="1">
                  <c:v>23878519</c:v>
                </c:pt>
                <c:pt idx="6">
                  <c:v>3140938</c:v>
                </c:pt>
                <c:pt idx="7">
                  <c:v>1883788.05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3-491D-B496-526802BD425C}"/>
            </c:ext>
          </c:extLst>
        </c:ser>
        <c:ser>
          <c:idx val="2"/>
          <c:order val="2"/>
          <c:invertIfNegative val="0"/>
          <c:cat>
            <c:strRef>
              <c:f>Comparison!$B$50:$B$57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Comparison!$E$50:$E$57</c:f>
              <c:numCache>
                <c:formatCode>General</c:formatCode>
                <c:ptCount val="8"/>
                <c:pt idx="1">
                  <c:v>-4092510</c:v>
                </c:pt>
                <c:pt idx="6">
                  <c:v>608778.10000000009</c:v>
                </c:pt>
                <c:pt idx="7">
                  <c:v>-38788.050000000047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3-491D-B496-526802BD4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07136"/>
        <c:axId val="61341696"/>
      </c:barChart>
      <c:catAx>
        <c:axId val="613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341696"/>
        <c:crosses val="autoZero"/>
        <c:auto val="1"/>
        <c:lblAlgn val="ctr"/>
        <c:lblOffset val="100"/>
        <c:noMultiLvlLbl val="0"/>
      </c:catAx>
      <c:valAx>
        <c:axId val="6134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0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7611140364841611E-2"/>
          <c:y val="0.87983544376702161"/>
          <c:w val="0.93165272692390921"/>
          <c:h val="0.11807205917442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5776740149162"/>
          <c:y val="4.8535605180499965E-2"/>
          <c:w val="0.84659180718467608"/>
          <c:h val="0.79363917215266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Comparison!$C$6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Comparison!$B$7:$B$14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Comparison!$C$7:$C$14</c:f>
              <c:numCache>
                <c:formatCode>General</c:formatCode>
                <c:ptCount val="8"/>
                <c:pt idx="1">
                  <c:v>31968082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E-464A-88CC-9C035ECA954F}"/>
            </c:ext>
          </c:extLst>
        </c:ser>
        <c:ser>
          <c:idx val="1"/>
          <c:order val="1"/>
          <c:tx>
            <c:strRef>
              <c:f>Comparison!$D$6</c:f>
              <c:strCache>
                <c:ptCount val="1"/>
                <c:pt idx="0">
                  <c:v>Expense</c:v>
                </c:pt>
              </c:strCache>
            </c:strRef>
          </c:tx>
          <c:invertIfNegative val="0"/>
          <c:cat>
            <c:strRef>
              <c:f>Comparison!$B$7:$B$14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Comparison!$D$7:$D$14</c:f>
              <c:numCache>
                <c:formatCode>General</c:formatCode>
                <c:ptCount val="8"/>
                <c:pt idx="1">
                  <c:v>19941655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E-464A-88CC-9C035ECA954F}"/>
            </c:ext>
          </c:extLst>
        </c:ser>
        <c:ser>
          <c:idx val="2"/>
          <c:order val="2"/>
          <c:tx>
            <c:strRef>
              <c:f>Comparison!$E$6</c:f>
              <c:strCache>
                <c:ptCount val="1"/>
                <c:pt idx="0">
                  <c:v>Surplus/ (Deficit)</c:v>
                </c:pt>
              </c:strCache>
            </c:strRef>
          </c:tx>
          <c:invertIfNegative val="0"/>
          <c:cat>
            <c:strRef>
              <c:f>Comparison!$B$7:$B$14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Comparison!$E$7:$E$14</c:f>
              <c:numCache>
                <c:formatCode>General</c:formatCode>
                <c:ptCount val="8"/>
                <c:pt idx="1">
                  <c:v>12026427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E-464A-88CC-9C035ECA9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24384"/>
        <c:axId val="61425920"/>
      </c:barChart>
      <c:catAx>
        <c:axId val="6142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425920"/>
        <c:crosses val="autoZero"/>
        <c:auto val="1"/>
        <c:lblAlgn val="ctr"/>
        <c:lblOffset val="100"/>
        <c:noMultiLvlLbl val="0"/>
      </c:catAx>
      <c:valAx>
        <c:axId val="6142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24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5570772254422092E-2"/>
          <c:y val="0.8535546663224477"/>
          <c:w val="0.9105129585351911"/>
          <c:h val="0.145349683748547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Ended December '!$C$7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'Year Ended December '!$B$8:$B$15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'!$C$8:$C$15</c:f>
              <c:numCache>
                <c:formatCode>General</c:formatCode>
                <c:ptCount val="8"/>
                <c:pt idx="3">
                  <c:v>68930021</c:v>
                </c:pt>
                <c:pt idx="4">
                  <c:v>3211226.29</c:v>
                </c:pt>
                <c:pt idx="5">
                  <c:v>132174107</c:v>
                </c:pt>
                <c:pt idx="6">
                  <c:v>5572039.0999999996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1-431D-ABA5-2431A297B938}"/>
            </c:ext>
          </c:extLst>
        </c:ser>
        <c:ser>
          <c:idx val="1"/>
          <c:order val="1"/>
          <c:tx>
            <c:strRef>
              <c:f>'Year Ended December '!$D$7</c:f>
              <c:strCache>
                <c:ptCount val="1"/>
                <c:pt idx="0">
                  <c:v>Expense</c:v>
                </c:pt>
              </c:strCache>
            </c:strRef>
          </c:tx>
          <c:invertIfNegative val="0"/>
          <c:cat>
            <c:strRef>
              <c:f>'Year Ended December '!$B$8:$B$15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'!$D$8:$D$15</c:f>
              <c:numCache>
                <c:formatCode>General</c:formatCode>
                <c:ptCount val="8"/>
                <c:pt idx="3">
                  <c:v>57944991</c:v>
                </c:pt>
                <c:pt idx="4">
                  <c:v>5669064</c:v>
                </c:pt>
                <c:pt idx="5">
                  <c:v>131157560</c:v>
                </c:pt>
                <c:pt idx="6">
                  <c:v>3229400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01-431D-ABA5-2431A297B938}"/>
            </c:ext>
          </c:extLst>
        </c:ser>
        <c:ser>
          <c:idx val="2"/>
          <c:order val="2"/>
          <c:tx>
            <c:strRef>
              <c:f>'Year Ended December '!$E$7</c:f>
              <c:strCache>
                <c:ptCount val="1"/>
                <c:pt idx="0">
                  <c:v>Surplus/ (Deficit)</c:v>
                </c:pt>
              </c:strCache>
            </c:strRef>
          </c:tx>
          <c:invertIfNegative val="0"/>
          <c:cat>
            <c:strRef>
              <c:f>'Year Ended December '!$B$8:$B$15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'!$E$8:$E$15</c:f>
              <c:numCache>
                <c:formatCode>General</c:formatCode>
                <c:ptCount val="8"/>
                <c:pt idx="3">
                  <c:v>10985030</c:v>
                </c:pt>
                <c:pt idx="4">
                  <c:v>-2457837.71</c:v>
                </c:pt>
                <c:pt idx="5">
                  <c:v>1016547</c:v>
                </c:pt>
                <c:pt idx="6">
                  <c:v>2342639.0999999996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1-431D-ABA5-2431A297B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37280"/>
        <c:axId val="78070528"/>
      </c:barChart>
      <c:catAx>
        <c:axId val="6153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070528"/>
        <c:crosses val="autoZero"/>
        <c:auto val="1"/>
        <c:lblAlgn val="ctr"/>
        <c:lblOffset val="100"/>
        <c:noMultiLvlLbl val="0"/>
      </c:catAx>
      <c:valAx>
        <c:axId val="7807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537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Ended December '!$C$27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'Year Ended December '!$B$28:$B$35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'!$C$28:$C$35</c:f>
              <c:numCache>
                <c:formatCode>General</c:formatCode>
                <c:ptCount val="8"/>
                <c:pt idx="3">
                  <c:v>54777891</c:v>
                </c:pt>
                <c:pt idx="4">
                  <c:v>29805387.120000001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5-48E7-A29E-6CA0E7D7667F}"/>
            </c:ext>
          </c:extLst>
        </c:ser>
        <c:ser>
          <c:idx val="1"/>
          <c:order val="1"/>
          <c:tx>
            <c:strRef>
              <c:f>'Year Ended December '!$D$27</c:f>
              <c:strCache>
                <c:ptCount val="1"/>
                <c:pt idx="0">
                  <c:v>Expense</c:v>
                </c:pt>
              </c:strCache>
            </c:strRef>
          </c:tx>
          <c:invertIfNegative val="0"/>
          <c:cat>
            <c:strRef>
              <c:f>'Year Ended December '!$B$28:$B$35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'!$D$28:$D$35</c:f>
              <c:numCache>
                <c:formatCode>General</c:formatCode>
                <c:ptCount val="8"/>
                <c:pt idx="3">
                  <c:v>53837811</c:v>
                </c:pt>
                <c:pt idx="4">
                  <c:v>11085412.199999999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5-48E7-A29E-6CA0E7D7667F}"/>
            </c:ext>
          </c:extLst>
        </c:ser>
        <c:ser>
          <c:idx val="2"/>
          <c:order val="2"/>
          <c:tx>
            <c:strRef>
              <c:f>'Year Ended December '!$E$27</c:f>
              <c:strCache>
                <c:ptCount val="1"/>
                <c:pt idx="0">
                  <c:v>Surplus/ (Deficit)</c:v>
                </c:pt>
              </c:strCache>
            </c:strRef>
          </c:tx>
          <c:invertIfNegative val="0"/>
          <c:cat>
            <c:strRef>
              <c:f>'Year Ended December '!$B$28:$B$35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'!$E$28:$E$35</c:f>
              <c:numCache>
                <c:formatCode>General</c:formatCode>
                <c:ptCount val="8"/>
                <c:pt idx="3">
                  <c:v>940080</c:v>
                </c:pt>
                <c:pt idx="4">
                  <c:v>18719974.920000002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95-48E7-A29E-6CA0E7D76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08160"/>
        <c:axId val="78109696"/>
      </c:barChart>
      <c:catAx>
        <c:axId val="7810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109696"/>
        <c:crosses val="autoZero"/>
        <c:auto val="1"/>
        <c:lblAlgn val="ctr"/>
        <c:lblOffset val="100"/>
        <c:noMultiLvlLbl val="0"/>
      </c:catAx>
      <c:valAx>
        <c:axId val="7810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108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Ended December '!$C$50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'Year Ended December '!$B$51:$B$58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'!$C$51:$C$58</c:f>
              <c:numCache>
                <c:formatCode>General</c:formatCode>
                <c:ptCount val="8"/>
                <c:pt idx="0">
                  <c:v>2423194</c:v>
                </c:pt>
                <c:pt idx="3">
                  <c:v>88723683</c:v>
                </c:pt>
                <c:pt idx="4">
                  <c:v>4297948.4000000004</c:v>
                </c:pt>
                <c:pt idx="6">
                  <c:v>3749716.1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D-4792-BB80-6AC638C9694C}"/>
            </c:ext>
          </c:extLst>
        </c:ser>
        <c:ser>
          <c:idx val="1"/>
          <c:order val="1"/>
          <c:tx>
            <c:strRef>
              <c:f>'Year Ended December '!$D$50</c:f>
              <c:strCache>
                <c:ptCount val="1"/>
                <c:pt idx="0">
                  <c:v>Expense</c:v>
                </c:pt>
              </c:strCache>
            </c:strRef>
          </c:tx>
          <c:invertIfNegative val="0"/>
          <c:cat>
            <c:strRef>
              <c:f>'Year Ended December '!$B$51:$B$58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'!$D$51:$D$58</c:f>
              <c:numCache>
                <c:formatCode>General</c:formatCode>
                <c:ptCount val="8"/>
                <c:pt idx="0">
                  <c:v>1732301</c:v>
                </c:pt>
                <c:pt idx="3">
                  <c:v>53703420</c:v>
                </c:pt>
                <c:pt idx="4">
                  <c:v>22424328</c:v>
                </c:pt>
                <c:pt idx="6">
                  <c:v>3140938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D-4792-BB80-6AC638C9694C}"/>
            </c:ext>
          </c:extLst>
        </c:ser>
        <c:ser>
          <c:idx val="2"/>
          <c:order val="2"/>
          <c:tx>
            <c:strRef>
              <c:f>'Year Ended December '!$E$50</c:f>
              <c:strCache>
                <c:ptCount val="1"/>
                <c:pt idx="0">
                  <c:v>Surplus/ (Deficit)</c:v>
                </c:pt>
              </c:strCache>
            </c:strRef>
          </c:tx>
          <c:invertIfNegative val="0"/>
          <c:cat>
            <c:strRef>
              <c:f>'Year Ended December '!$B$51:$B$58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'!$E$51:$E$58</c:f>
              <c:numCache>
                <c:formatCode>General</c:formatCode>
                <c:ptCount val="8"/>
                <c:pt idx="0">
                  <c:v>690893</c:v>
                </c:pt>
                <c:pt idx="3">
                  <c:v>35020263</c:v>
                </c:pt>
                <c:pt idx="4">
                  <c:v>-18126379.600000001</c:v>
                </c:pt>
                <c:pt idx="6">
                  <c:v>608778.10000000009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8D-4792-BB80-6AC638C96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2016"/>
        <c:axId val="78423552"/>
      </c:barChart>
      <c:catAx>
        <c:axId val="7842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423552"/>
        <c:crosses val="autoZero"/>
        <c:auto val="1"/>
        <c:lblAlgn val="ctr"/>
        <c:lblOffset val="100"/>
        <c:noMultiLvlLbl val="0"/>
      </c:catAx>
      <c:valAx>
        <c:axId val="7842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42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Ended December '!$C$7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'Year Ended December '!$B$8:$B$15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'!$C$8:$C$15</c:f>
              <c:numCache>
                <c:formatCode>General</c:formatCode>
                <c:ptCount val="8"/>
                <c:pt idx="3">
                  <c:v>68930021</c:v>
                </c:pt>
                <c:pt idx="4">
                  <c:v>3211226.29</c:v>
                </c:pt>
                <c:pt idx="5">
                  <c:v>132174107</c:v>
                </c:pt>
                <c:pt idx="6">
                  <c:v>5572039.0999999996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A-4138-8078-E48FF6A0CB14}"/>
            </c:ext>
          </c:extLst>
        </c:ser>
        <c:ser>
          <c:idx val="1"/>
          <c:order val="1"/>
          <c:tx>
            <c:strRef>
              <c:f>'Year Ended December '!$D$7</c:f>
              <c:strCache>
                <c:ptCount val="1"/>
                <c:pt idx="0">
                  <c:v>Expense</c:v>
                </c:pt>
              </c:strCache>
            </c:strRef>
          </c:tx>
          <c:invertIfNegative val="0"/>
          <c:cat>
            <c:strRef>
              <c:f>'Year Ended December '!$B$8:$B$15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'!$D$8:$D$15</c:f>
              <c:numCache>
                <c:formatCode>General</c:formatCode>
                <c:ptCount val="8"/>
                <c:pt idx="3">
                  <c:v>57944991</c:v>
                </c:pt>
                <c:pt idx="4">
                  <c:v>5669064</c:v>
                </c:pt>
                <c:pt idx="5">
                  <c:v>131157560</c:v>
                </c:pt>
                <c:pt idx="6">
                  <c:v>3229400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A-4138-8078-E48FF6A0CB14}"/>
            </c:ext>
          </c:extLst>
        </c:ser>
        <c:ser>
          <c:idx val="2"/>
          <c:order val="2"/>
          <c:tx>
            <c:strRef>
              <c:f>'Year Ended December '!$E$7</c:f>
              <c:strCache>
                <c:ptCount val="1"/>
                <c:pt idx="0">
                  <c:v>Surplus/ (Deficit)</c:v>
                </c:pt>
              </c:strCache>
            </c:strRef>
          </c:tx>
          <c:invertIfNegative val="0"/>
          <c:cat>
            <c:strRef>
              <c:f>'Year Ended December '!$B$8:$B$15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'!$E$8:$E$15</c:f>
              <c:numCache>
                <c:formatCode>General</c:formatCode>
                <c:ptCount val="8"/>
                <c:pt idx="3">
                  <c:v>10985030</c:v>
                </c:pt>
                <c:pt idx="4">
                  <c:v>-2457837.71</c:v>
                </c:pt>
                <c:pt idx="5">
                  <c:v>1016547</c:v>
                </c:pt>
                <c:pt idx="6">
                  <c:v>2342639.0999999996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CA-4138-8078-E48FF6A0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06624"/>
        <c:axId val="78537088"/>
      </c:barChart>
      <c:catAx>
        <c:axId val="7850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537088"/>
        <c:crosses val="autoZero"/>
        <c:auto val="1"/>
        <c:lblAlgn val="ctr"/>
        <c:lblOffset val="100"/>
        <c:noMultiLvlLbl val="0"/>
      </c:catAx>
      <c:valAx>
        <c:axId val="7853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506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Ended December '!$C$27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'Year Ended December '!$B$28:$B$35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'!$C$28:$C$35</c:f>
              <c:numCache>
                <c:formatCode>General</c:formatCode>
                <c:ptCount val="8"/>
                <c:pt idx="3">
                  <c:v>54777891</c:v>
                </c:pt>
                <c:pt idx="4">
                  <c:v>29805387.120000001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5-4226-8FD8-0F940E443C25}"/>
            </c:ext>
          </c:extLst>
        </c:ser>
        <c:ser>
          <c:idx val="1"/>
          <c:order val="1"/>
          <c:tx>
            <c:strRef>
              <c:f>'Year Ended December '!$D$27</c:f>
              <c:strCache>
                <c:ptCount val="1"/>
                <c:pt idx="0">
                  <c:v>Expense</c:v>
                </c:pt>
              </c:strCache>
            </c:strRef>
          </c:tx>
          <c:invertIfNegative val="0"/>
          <c:cat>
            <c:strRef>
              <c:f>'Year Ended December '!$B$28:$B$35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'!$D$28:$D$35</c:f>
              <c:numCache>
                <c:formatCode>General</c:formatCode>
                <c:ptCount val="8"/>
                <c:pt idx="3">
                  <c:v>53837811</c:v>
                </c:pt>
                <c:pt idx="4">
                  <c:v>11085412.199999999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5-4226-8FD8-0F940E443C25}"/>
            </c:ext>
          </c:extLst>
        </c:ser>
        <c:ser>
          <c:idx val="2"/>
          <c:order val="2"/>
          <c:tx>
            <c:strRef>
              <c:f>'Year Ended December '!$E$27</c:f>
              <c:strCache>
                <c:ptCount val="1"/>
                <c:pt idx="0">
                  <c:v>Surplus/ (Deficit)</c:v>
                </c:pt>
              </c:strCache>
            </c:strRef>
          </c:tx>
          <c:invertIfNegative val="0"/>
          <c:cat>
            <c:strRef>
              <c:f>'Year Ended December '!$B$28:$B$35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'!$E$28:$E$35</c:f>
              <c:numCache>
                <c:formatCode>General</c:formatCode>
                <c:ptCount val="8"/>
                <c:pt idx="3">
                  <c:v>940080</c:v>
                </c:pt>
                <c:pt idx="4">
                  <c:v>18719974.920000002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5-4226-8FD8-0F940E443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06496"/>
        <c:axId val="78908032"/>
      </c:barChart>
      <c:catAx>
        <c:axId val="7890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908032"/>
        <c:crosses val="autoZero"/>
        <c:auto val="1"/>
        <c:lblAlgn val="ctr"/>
        <c:lblOffset val="100"/>
        <c:noMultiLvlLbl val="0"/>
      </c:catAx>
      <c:valAx>
        <c:axId val="7890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90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Ended December '!$C$50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'Year Ended December '!$B$51:$B$58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'!$C$51:$C$58</c:f>
              <c:numCache>
                <c:formatCode>General</c:formatCode>
                <c:ptCount val="8"/>
                <c:pt idx="0">
                  <c:v>2423194</c:v>
                </c:pt>
                <c:pt idx="3">
                  <c:v>88723683</c:v>
                </c:pt>
                <c:pt idx="4">
                  <c:v>4297948.4000000004</c:v>
                </c:pt>
                <c:pt idx="6">
                  <c:v>3749716.1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6-4BE2-9351-75E66CCCAD78}"/>
            </c:ext>
          </c:extLst>
        </c:ser>
        <c:ser>
          <c:idx val="1"/>
          <c:order val="1"/>
          <c:tx>
            <c:strRef>
              <c:f>'Year Ended December '!$D$50</c:f>
              <c:strCache>
                <c:ptCount val="1"/>
                <c:pt idx="0">
                  <c:v>Expense</c:v>
                </c:pt>
              </c:strCache>
            </c:strRef>
          </c:tx>
          <c:invertIfNegative val="0"/>
          <c:cat>
            <c:strRef>
              <c:f>'Year Ended December '!$B$51:$B$58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'!$D$51:$D$58</c:f>
              <c:numCache>
                <c:formatCode>General</c:formatCode>
                <c:ptCount val="8"/>
                <c:pt idx="0">
                  <c:v>1732301</c:v>
                </c:pt>
                <c:pt idx="3">
                  <c:v>53703420</c:v>
                </c:pt>
                <c:pt idx="4">
                  <c:v>22424328</c:v>
                </c:pt>
                <c:pt idx="6">
                  <c:v>3140938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6-4BE2-9351-75E66CCCAD78}"/>
            </c:ext>
          </c:extLst>
        </c:ser>
        <c:ser>
          <c:idx val="2"/>
          <c:order val="2"/>
          <c:tx>
            <c:strRef>
              <c:f>'Year Ended December '!$E$50</c:f>
              <c:strCache>
                <c:ptCount val="1"/>
                <c:pt idx="0">
                  <c:v>Surplus/ (Deficit)</c:v>
                </c:pt>
              </c:strCache>
            </c:strRef>
          </c:tx>
          <c:invertIfNegative val="0"/>
          <c:cat>
            <c:strRef>
              <c:f>'Year Ended December '!$B$51:$B$58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'Year Ended December '!$E$51:$E$58</c:f>
              <c:numCache>
                <c:formatCode>General</c:formatCode>
                <c:ptCount val="8"/>
                <c:pt idx="0">
                  <c:v>690893</c:v>
                </c:pt>
                <c:pt idx="3">
                  <c:v>35020263</c:v>
                </c:pt>
                <c:pt idx="4">
                  <c:v>-18126379.600000001</c:v>
                </c:pt>
                <c:pt idx="6">
                  <c:v>608778.10000000009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46-4BE2-9351-75E66CCCA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7472"/>
        <c:axId val="78951552"/>
      </c:barChart>
      <c:catAx>
        <c:axId val="7893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951552"/>
        <c:crosses val="autoZero"/>
        <c:auto val="1"/>
        <c:lblAlgn val="ctr"/>
        <c:lblOffset val="100"/>
        <c:noMultiLvlLbl val="0"/>
      </c:catAx>
      <c:valAx>
        <c:axId val="7895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937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Income &amp;</a:t>
            </a:r>
            <a:r>
              <a:rPr lang="en-US" baseline="0"/>
              <a:t> Expenses</a:t>
            </a:r>
            <a:endParaRPr lang="en-US"/>
          </a:p>
        </c:rich>
      </c:tx>
      <c:layout>
        <c:manualLayout>
          <c:xMode val="edge"/>
          <c:yMode val="edge"/>
          <c:x val="0.42751881356030247"/>
          <c:y val="2.99135334006976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244327716040126"/>
          <c:y val="0.1649731367048477"/>
          <c:w val="0.86366802195571679"/>
          <c:h val="0.4989502783685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SLMC!$D$5</c:f>
              <c:strCache>
                <c:ptCount val="1"/>
                <c:pt idx="0">
                  <c:v>Income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SLMC!$C$6:$C$16</c:f>
              <c:strCache>
                <c:ptCount val="4"/>
                <c:pt idx="1">
                  <c:v>2011/2012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SLMC!$D$6:$D$16</c:f>
              <c:numCache>
                <c:formatCode>General</c:formatCode>
                <c:ptCount val="11"/>
                <c:pt idx="1">
                  <c:v>3466000</c:v>
                </c:pt>
                <c:pt idx="2">
                  <c:v>2181000</c:v>
                </c:pt>
                <c:pt idx="3">
                  <c:v>1845000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0-441B-AE42-7AEEE12B29B1}"/>
            </c:ext>
          </c:extLst>
        </c:ser>
        <c:ser>
          <c:idx val="1"/>
          <c:order val="1"/>
          <c:tx>
            <c:strRef>
              <c:f>SLMC!$E$5</c:f>
              <c:strCache>
                <c:ptCount val="1"/>
                <c:pt idx="0">
                  <c:v>Expense (Rs.)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SLMC!$C$6:$C$16</c:f>
              <c:strCache>
                <c:ptCount val="4"/>
                <c:pt idx="1">
                  <c:v>2011/2012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SLMC!$E$6:$E$16</c:f>
              <c:numCache>
                <c:formatCode>General</c:formatCode>
                <c:ptCount val="11"/>
                <c:pt idx="1">
                  <c:v>3395463.97</c:v>
                </c:pt>
                <c:pt idx="2">
                  <c:v>2197319.77</c:v>
                </c:pt>
                <c:pt idx="3">
                  <c:v>1883788.05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0-441B-AE42-7AEEE12B29B1}"/>
            </c:ext>
          </c:extLst>
        </c:ser>
        <c:ser>
          <c:idx val="2"/>
          <c:order val="2"/>
          <c:tx>
            <c:strRef>
              <c:f>SLMC!$F$5</c:f>
              <c:strCache>
                <c:ptCount val="1"/>
                <c:pt idx="0">
                  <c:v>Surplus/ (Deficiet) (Rs.)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SLMC!$C$6:$C$16</c:f>
              <c:strCache>
                <c:ptCount val="4"/>
                <c:pt idx="1">
                  <c:v>2011/2012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SLMC!$F$6:$F$16</c:f>
              <c:numCache>
                <c:formatCode>General</c:formatCode>
                <c:ptCount val="11"/>
                <c:pt idx="1">
                  <c:v>70536.029999999795</c:v>
                </c:pt>
                <c:pt idx="2">
                  <c:v>-16319.770000000019</c:v>
                </c:pt>
                <c:pt idx="3">
                  <c:v>-38788.050000000047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F0-441B-AE42-7AEEE12B2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36160"/>
        <c:axId val="60237696"/>
      </c:barChart>
      <c:catAx>
        <c:axId val="6023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37696"/>
        <c:crosses val="autoZero"/>
        <c:auto val="1"/>
        <c:lblAlgn val="ctr"/>
        <c:lblOffset val="100"/>
        <c:noMultiLvlLbl val="0"/>
      </c:catAx>
      <c:valAx>
        <c:axId val="6023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3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Income &amp;</a:t>
            </a:r>
            <a:r>
              <a:rPr lang="en-US" baseline="0"/>
              <a:t> Expenses</a:t>
            </a:r>
            <a:endParaRPr lang="en-US"/>
          </a:p>
        </c:rich>
      </c:tx>
      <c:layout>
        <c:manualLayout>
          <c:xMode val="edge"/>
          <c:yMode val="edge"/>
          <c:x val="0.42751881356030247"/>
          <c:y val="2.99135334006976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SLFP!$D$5</c:f>
              <c:strCache>
                <c:ptCount val="1"/>
                <c:pt idx="0">
                  <c:v>Income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SLFP!$C$6:$C$16</c:f>
              <c:strCache>
                <c:ptCount val="5"/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SLFP!$D$6:$D$16</c:f>
              <c:numCache>
                <c:formatCode>General</c:formatCode>
                <c:ptCount val="11"/>
                <c:pt idx="1">
                  <c:v>31968082</c:v>
                </c:pt>
                <c:pt idx="2">
                  <c:v>29067842</c:v>
                </c:pt>
                <c:pt idx="3">
                  <c:v>19786009</c:v>
                </c:pt>
                <c:pt idx="4">
                  <c:v>23308166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2-49D0-9D58-2882B5B83B83}"/>
            </c:ext>
          </c:extLst>
        </c:ser>
        <c:ser>
          <c:idx val="1"/>
          <c:order val="1"/>
          <c:tx>
            <c:strRef>
              <c:f>SLFP!$E$5</c:f>
              <c:strCache>
                <c:ptCount val="1"/>
                <c:pt idx="0">
                  <c:v>Expense (Rs.)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SLFP!$C$6:$C$16</c:f>
              <c:strCache>
                <c:ptCount val="5"/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SLFP!$E$6:$E$16</c:f>
              <c:numCache>
                <c:formatCode>General</c:formatCode>
                <c:ptCount val="11"/>
                <c:pt idx="1">
                  <c:v>19941655</c:v>
                </c:pt>
                <c:pt idx="2">
                  <c:v>30680739</c:v>
                </c:pt>
                <c:pt idx="3">
                  <c:v>23878519</c:v>
                </c:pt>
                <c:pt idx="4">
                  <c:v>21043197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2-49D0-9D58-2882B5B83B83}"/>
            </c:ext>
          </c:extLst>
        </c:ser>
        <c:ser>
          <c:idx val="2"/>
          <c:order val="2"/>
          <c:tx>
            <c:strRef>
              <c:f>SLFP!$F$5</c:f>
              <c:strCache>
                <c:ptCount val="1"/>
                <c:pt idx="0">
                  <c:v>Surplus/ (Deficiet) (Rs.)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SLFP!$C$6:$C$16</c:f>
              <c:strCache>
                <c:ptCount val="5"/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SLFP!$F$6:$F$16</c:f>
              <c:numCache>
                <c:formatCode>General</c:formatCode>
                <c:ptCount val="11"/>
                <c:pt idx="1">
                  <c:v>12026427</c:v>
                </c:pt>
                <c:pt idx="2">
                  <c:v>-1612897</c:v>
                </c:pt>
                <c:pt idx="3">
                  <c:v>-4092510</c:v>
                </c:pt>
                <c:pt idx="4">
                  <c:v>2264969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02-49D0-9D58-2882B5B8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08864"/>
        <c:axId val="60318848"/>
      </c:barChart>
      <c:catAx>
        <c:axId val="60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18848"/>
        <c:crosses val="autoZero"/>
        <c:auto val="1"/>
        <c:lblAlgn val="ctr"/>
        <c:lblOffset val="100"/>
        <c:noMultiLvlLbl val="0"/>
      </c:catAx>
      <c:valAx>
        <c:axId val="6031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Income &amp;</a:t>
            </a:r>
            <a:r>
              <a:rPr lang="en-US" baseline="0"/>
              <a:t> Expenses</a:t>
            </a:r>
            <a:endParaRPr lang="en-US"/>
          </a:p>
        </c:rich>
      </c:tx>
      <c:layout>
        <c:manualLayout>
          <c:xMode val="edge"/>
          <c:yMode val="edge"/>
          <c:x val="0.42751881356030247"/>
          <c:y val="2.99135334006976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'UPFA  '!$D$5</c:f>
              <c:strCache>
                <c:ptCount val="1"/>
                <c:pt idx="0">
                  <c:v>Income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'UPFA  '!$C$6:$C$16</c:f>
              <c:numCache>
                <c:formatCode>General</c:formatCode>
                <c:ptCount val="11"/>
                <c:pt idx="1">
                  <c:v>2015</c:v>
                </c:pt>
              </c:numCache>
            </c:numRef>
          </c:cat>
          <c:val>
            <c:numRef>
              <c:f>'UPFA  '!$D$6:$D$16</c:f>
              <c:numCache>
                <c:formatCode>General</c:formatCode>
                <c:ptCount val="11"/>
                <c:pt idx="1">
                  <c:v>2423194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4-4BE6-9FC2-BB87854FF661}"/>
            </c:ext>
          </c:extLst>
        </c:ser>
        <c:ser>
          <c:idx val="1"/>
          <c:order val="1"/>
          <c:tx>
            <c:strRef>
              <c:f>'UPFA  '!$E$5</c:f>
              <c:strCache>
                <c:ptCount val="1"/>
                <c:pt idx="0">
                  <c:v>Expense (Rs.)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'UPFA  '!$C$6:$C$16</c:f>
              <c:numCache>
                <c:formatCode>General</c:formatCode>
                <c:ptCount val="11"/>
                <c:pt idx="1">
                  <c:v>2015</c:v>
                </c:pt>
              </c:numCache>
            </c:numRef>
          </c:cat>
          <c:val>
            <c:numRef>
              <c:f>'UPFA  '!$E$6:$E$16</c:f>
              <c:numCache>
                <c:formatCode>General</c:formatCode>
                <c:ptCount val="11"/>
                <c:pt idx="1">
                  <c:v>1732301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4-4BE6-9FC2-BB87854FF661}"/>
            </c:ext>
          </c:extLst>
        </c:ser>
        <c:ser>
          <c:idx val="2"/>
          <c:order val="2"/>
          <c:tx>
            <c:strRef>
              <c:f>'UPFA  '!$F$5</c:f>
              <c:strCache>
                <c:ptCount val="1"/>
                <c:pt idx="0">
                  <c:v>Surplus/ (Deficiet) (Rs.)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'UPFA  '!$C$6:$C$16</c:f>
              <c:numCache>
                <c:formatCode>General</c:formatCode>
                <c:ptCount val="11"/>
                <c:pt idx="1">
                  <c:v>2015</c:v>
                </c:pt>
              </c:numCache>
            </c:numRef>
          </c:cat>
          <c:val>
            <c:numRef>
              <c:f>'UPFA  '!$F$6:$F$16</c:f>
              <c:numCache>
                <c:formatCode>General</c:formatCode>
                <c:ptCount val="11"/>
                <c:pt idx="1">
                  <c:v>690893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4-4BE6-9FC2-BB87854FF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94112"/>
        <c:axId val="60408192"/>
      </c:barChart>
      <c:catAx>
        <c:axId val="6039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08192"/>
        <c:crosses val="autoZero"/>
        <c:auto val="1"/>
        <c:lblAlgn val="ctr"/>
        <c:lblOffset val="100"/>
        <c:noMultiLvlLbl val="0"/>
      </c:catAx>
      <c:valAx>
        <c:axId val="604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9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Income &amp;</a:t>
            </a:r>
            <a:r>
              <a:rPr lang="en-US" baseline="0"/>
              <a:t> Expenses</a:t>
            </a:r>
            <a:endParaRPr lang="en-US"/>
          </a:p>
        </c:rich>
      </c:tx>
      <c:layout>
        <c:manualLayout>
          <c:xMode val="edge"/>
          <c:yMode val="edge"/>
          <c:x val="0.42751881356030247"/>
          <c:y val="2.99135334006976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CWC!$D$5</c:f>
              <c:strCache>
                <c:ptCount val="1"/>
                <c:pt idx="0">
                  <c:v>Income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CWC!$C$6:$C$16</c:f>
              <c:strCache>
                <c:ptCount val="4"/>
                <c:pt idx="1">
                  <c:v>2013/2014</c:v>
                </c:pt>
                <c:pt idx="2">
                  <c:v>2014/2015</c:v>
                </c:pt>
                <c:pt idx="3">
                  <c:v>2015/2016 </c:v>
                </c:pt>
              </c:strCache>
            </c:strRef>
          </c:cat>
          <c:val>
            <c:numRef>
              <c:f>CWC!$D$6:$D$16</c:f>
              <c:numCache>
                <c:formatCode>General</c:formatCode>
                <c:ptCount val="11"/>
                <c:pt idx="1">
                  <c:v>132174107</c:v>
                </c:pt>
                <c:pt idx="2">
                  <c:v>132770125</c:v>
                </c:pt>
                <c:pt idx="3">
                  <c:v>115611663.95999999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8-404B-BC13-E9BF73F202C2}"/>
            </c:ext>
          </c:extLst>
        </c:ser>
        <c:ser>
          <c:idx val="1"/>
          <c:order val="1"/>
          <c:tx>
            <c:strRef>
              <c:f>CWC!$E$5</c:f>
              <c:strCache>
                <c:ptCount val="1"/>
                <c:pt idx="0">
                  <c:v>Expense (Rs.)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CWC!$C$6:$C$16</c:f>
              <c:strCache>
                <c:ptCount val="4"/>
                <c:pt idx="1">
                  <c:v>2013/2014</c:v>
                </c:pt>
                <c:pt idx="2">
                  <c:v>2014/2015</c:v>
                </c:pt>
                <c:pt idx="3">
                  <c:v>2015/2016 </c:v>
                </c:pt>
              </c:strCache>
            </c:strRef>
          </c:cat>
          <c:val>
            <c:numRef>
              <c:f>CWC!$E$6:$E$16</c:f>
              <c:numCache>
                <c:formatCode>General</c:formatCode>
                <c:ptCount val="11"/>
                <c:pt idx="1">
                  <c:v>131157560</c:v>
                </c:pt>
                <c:pt idx="2">
                  <c:v>127398486</c:v>
                </c:pt>
                <c:pt idx="3">
                  <c:v>120639285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8-404B-BC13-E9BF73F202C2}"/>
            </c:ext>
          </c:extLst>
        </c:ser>
        <c:ser>
          <c:idx val="2"/>
          <c:order val="2"/>
          <c:tx>
            <c:strRef>
              <c:f>CWC!$F$5</c:f>
              <c:strCache>
                <c:ptCount val="1"/>
                <c:pt idx="0">
                  <c:v>Surplus/ (Deficiet) (Rs.)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CWC!$C$6:$C$16</c:f>
              <c:strCache>
                <c:ptCount val="4"/>
                <c:pt idx="1">
                  <c:v>2013/2014</c:v>
                </c:pt>
                <c:pt idx="2">
                  <c:v>2014/2015</c:v>
                </c:pt>
                <c:pt idx="3">
                  <c:v>2015/2016 </c:v>
                </c:pt>
              </c:strCache>
            </c:strRef>
          </c:cat>
          <c:val>
            <c:numRef>
              <c:f>CWC!$F$6:$F$16</c:f>
              <c:numCache>
                <c:formatCode>General</c:formatCode>
                <c:ptCount val="11"/>
                <c:pt idx="1">
                  <c:v>1016547</c:v>
                </c:pt>
                <c:pt idx="2">
                  <c:v>5371639</c:v>
                </c:pt>
                <c:pt idx="3">
                  <c:v>-5027621.0400000066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88-404B-BC13-E9BF73F20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03936"/>
        <c:axId val="60505472"/>
      </c:barChart>
      <c:catAx>
        <c:axId val="605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05472"/>
        <c:crosses val="autoZero"/>
        <c:auto val="1"/>
        <c:lblAlgn val="ctr"/>
        <c:lblOffset val="100"/>
        <c:noMultiLvlLbl val="0"/>
      </c:catAx>
      <c:valAx>
        <c:axId val="6050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0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Income &amp;</a:t>
            </a:r>
            <a:r>
              <a:rPr lang="en-US" baseline="0"/>
              <a:t> Expenses</a:t>
            </a:r>
            <a:endParaRPr lang="en-US"/>
          </a:p>
        </c:rich>
      </c:tx>
      <c:layout>
        <c:manualLayout>
          <c:xMode val="edge"/>
          <c:yMode val="edge"/>
          <c:x val="0.42751881356030247"/>
          <c:y val="2.99135334006976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JVP!$D$5</c:f>
              <c:strCache>
                <c:ptCount val="1"/>
                <c:pt idx="0">
                  <c:v>Income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JVP!$C$6:$C$16</c:f>
              <c:numCache>
                <c:formatCode>General</c:formatCode>
                <c:ptCount val="1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JVP!$D$6:$D$16</c:f>
              <c:numCache>
                <c:formatCode>General</c:formatCode>
                <c:ptCount val="11"/>
                <c:pt idx="1">
                  <c:v>41894784</c:v>
                </c:pt>
                <c:pt idx="2">
                  <c:v>68930021</c:v>
                </c:pt>
                <c:pt idx="3">
                  <c:v>54777891</c:v>
                </c:pt>
                <c:pt idx="4">
                  <c:v>88723683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4-4A54-94F0-70D0802BF195}"/>
            </c:ext>
          </c:extLst>
        </c:ser>
        <c:ser>
          <c:idx val="1"/>
          <c:order val="1"/>
          <c:tx>
            <c:strRef>
              <c:f>JVP!$E$5</c:f>
              <c:strCache>
                <c:ptCount val="1"/>
                <c:pt idx="0">
                  <c:v>Expense (Rs.)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JVP!$C$6:$C$16</c:f>
              <c:numCache>
                <c:formatCode>General</c:formatCode>
                <c:ptCount val="1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JVP!$E$6:$E$16</c:f>
              <c:numCache>
                <c:formatCode>General</c:formatCode>
                <c:ptCount val="11"/>
                <c:pt idx="1">
                  <c:v>39585013</c:v>
                </c:pt>
                <c:pt idx="2">
                  <c:v>57944991</c:v>
                </c:pt>
                <c:pt idx="3">
                  <c:v>53837811</c:v>
                </c:pt>
                <c:pt idx="4">
                  <c:v>53703420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4-4A54-94F0-70D0802BF195}"/>
            </c:ext>
          </c:extLst>
        </c:ser>
        <c:ser>
          <c:idx val="2"/>
          <c:order val="2"/>
          <c:tx>
            <c:strRef>
              <c:f>JVP!$F$5</c:f>
              <c:strCache>
                <c:ptCount val="1"/>
                <c:pt idx="0">
                  <c:v>Surplus/ (Deficiet) (Rs.)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JVP!$C$6:$C$16</c:f>
              <c:numCache>
                <c:formatCode>General</c:formatCode>
                <c:ptCount val="1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JVP!$F$6:$F$16</c:f>
              <c:numCache>
                <c:formatCode>General</c:formatCode>
                <c:ptCount val="11"/>
                <c:pt idx="1">
                  <c:v>2309771</c:v>
                </c:pt>
                <c:pt idx="2">
                  <c:v>10985030</c:v>
                </c:pt>
                <c:pt idx="3">
                  <c:v>940080</c:v>
                </c:pt>
                <c:pt idx="4">
                  <c:v>35020263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44-4A54-94F0-70D0802BF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89184"/>
        <c:axId val="60590720"/>
      </c:barChart>
      <c:catAx>
        <c:axId val="6058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90720"/>
        <c:crosses val="autoZero"/>
        <c:auto val="1"/>
        <c:lblAlgn val="ctr"/>
        <c:lblOffset val="100"/>
        <c:noMultiLvlLbl val="0"/>
      </c:catAx>
      <c:valAx>
        <c:axId val="6059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Income &amp;</a:t>
            </a:r>
            <a:r>
              <a:rPr lang="en-US" baseline="0"/>
              <a:t> Expenses</a:t>
            </a:r>
            <a:endParaRPr lang="en-US"/>
          </a:p>
        </c:rich>
      </c:tx>
      <c:layout>
        <c:manualLayout>
          <c:xMode val="edge"/>
          <c:yMode val="edge"/>
          <c:x val="0.42751881356030247"/>
          <c:y val="2.99135334006976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ITAK!$D$5</c:f>
              <c:strCache>
                <c:ptCount val="1"/>
                <c:pt idx="0">
                  <c:v>Income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ITAK!$C$6:$C$16</c:f>
              <c:numCache>
                <c:formatCode>General</c:formatCode>
                <c:ptCount val="1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ITAK!$D$6:$D$16</c:f>
              <c:numCache>
                <c:formatCode>General</c:formatCode>
                <c:ptCount val="11"/>
                <c:pt idx="1">
                  <c:v>4937904.9000000004</c:v>
                </c:pt>
                <c:pt idx="2">
                  <c:v>5572039.0999999996</c:v>
                </c:pt>
                <c:pt idx="4">
                  <c:v>3749716.1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9-4CD9-BC99-2EC2C5971B46}"/>
            </c:ext>
          </c:extLst>
        </c:ser>
        <c:ser>
          <c:idx val="1"/>
          <c:order val="1"/>
          <c:tx>
            <c:strRef>
              <c:f>ITAK!$E$5</c:f>
              <c:strCache>
                <c:ptCount val="1"/>
                <c:pt idx="0">
                  <c:v>Expense (Rs.)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ITAK!$C$6:$C$16</c:f>
              <c:numCache>
                <c:formatCode>General</c:formatCode>
                <c:ptCount val="1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ITAK!$E$6:$E$16</c:f>
              <c:numCache>
                <c:formatCode>General</c:formatCode>
                <c:ptCount val="11"/>
                <c:pt idx="1">
                  <c:v>4830458</c:v>
                </c:pt>
                <c:pt idx="2">
                  <c:v>3229400</c:v>
                </c:pt>
                <c:pt idx="4">
                  <c:v>3140938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9-4CD9-BC99-2EC2C5971B46}"/>
            </c:ext>
          </c:extLst>
        </c:ser>
        <c:ser>
          <c:idx val="2"/>
          <c:order val="2"/>
          <c:tx>
            <c:strRef>
              <c:f>ITAK!$F$5</c:f>
              <c:strCache>
                <c:ptCount val="1"/>
                <c:pt idx="0">
                  <c:v>Surplus/ (Deficiet) (Rs.)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ITAK!$C$6:$C$16</c:f>
              <c:numCache>
                <c:formatCode>General</c:formatCode>
                <c:ptCount val="1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ITAK!$F$6:$F$16</c:f>
              <c:numCache>
                <c:formatCode>General</c:formatCode>
                <c:ptCount val="11"/>
                <c:pt idx="1">
                  <c:v>107446.90000000037</c:v>
                </c:pt>
                <c:pt idx="2">
                  <c:v>2342639.0999999996</c:v>
                </c:pt>
                <c:pt idx="3">
                  <c:v>0</c:v>
                </c:pt>
                <c:pt idx="4">
                  <c:v>608778.10000000009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9-4CD9-BC99-2EC2C5971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23584"/>
        <c:axId val="60725120"/>
      </c:barChart>
      <c:catAx>
        <c:axId val="6072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25120"/>
        <c:crosses val="autoZero"/>
        <c:auto val="1"/>
        <c:lblAlgn val="ctr"/>
        <c:lblOffset val="100"/>
        <c:noMultiLvlLbl val="0"/>
      </c:catAx>
      <c:valAx>
        <c:axId val="6072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2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Income &amp;</a:t>
            </a:r>
            <a:r>
              <a:rPr lang="en-US" baseline="0"/>
              <a:t> Expenses</a:t>
            </a:r>
            <a:endParaRPr lang="en-US"/>
          </a:p>
        </c:rich>
      </c:tx>
      <c:layout>
        <c:manualLayout>
          <c:xMode val="edge"/>
          <c:yMode val="edge"/>
          <c:x val="0.42751881356030247"/>
          <c:y val="2.99135334006976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JHU!$C$4</c:f>
              <c:strCache>
                <c:ptCount val="1"/>
                <c:pt idx="0">
                  <c:v>Income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JHU!$B$5:$B$15</c:f>
              <c:numCache>
                <c:formatCode>General</c:formatCode>
                <c:ptCount val="1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JHU!$C$5:$C$15</c:f>
              <c:numCache>
                <c:formatCode>#,##0.00</c:formatCode>
                <c:ptCount val="11"/>
                <c:pt idx="1">
                  <c:v>5348692.22</c:v>
                </c:pt>
                <c:pt idx="2" formatCode="General">
                  <c:v>3211226.29</c:v>
                </c:pt>
                <c:pt idx="3" formatCode="General">
                  <c:v>29805387.120000001</c:v>
                </c:pt>
                <c:pt idx="4" formatCode="General">
                  <c:v>4297948.4000000004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F-464D-94B5-0977E7D35505}"/>
            </c:ext>
          </c:extLst>
        </c:ser>
        <c:ser>
          <c:idx val="1"/>
          <c:order val="1"/>
          <c:tx>
            <c:strRef>
              <c:f>JHU!$D$4</c:f>
              <c:strCache>
                <c:ptCount val="1"/>
                <c:pt idx="0">
                  <c:v>Expense (Rs.)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JHU!$B$5:$B$15</c:f>
              <c:numCache>
                <c:formatCode>General</c:formatCode>
                <c:ptCount val="1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JHU!$D$5:$D$15</c:f>
              <c:numCache>
                <c:formatCode>General</c:formatCode>
                <c:ptCount val="11"/>
                <c:pt idx="1">
                  <c:v>2481710</c:v>
                </c:pt>
                <c:pt idx="2">
                  <c:v>5669064</c:v>
                </c:pt>
                <c:pt idx="3">
                  <c:v>11085412.199999999</c:v>
                </c:pt>
                <c:pt idx="4">
                  <c:v>22424328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F-464D-94B5-0977E7D35505}"/>
            </c:ext>
          </c:extLst>
        </c:ser>
        <c:ser>
          <c:idx val="2"/>
          <c:order val="2"/>
          <c:tx>
            <c:strRef>
              <c:f>JHU!$E$4</c:f>
              <c:strCache>
                <c:ptCount val="1"/>
                <c:pt idx="0">
                  <c:v>Surplus/ (Deficiet) (Rs.)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JHU!$B$5:$B$15</c:f>
              <c:numCache>
                <c:formatCode>General</c:formatCode>
                <c:ptCount val="1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JHU!$E$5:$E$15</c:f>
              <c:numCache>
                <c:formatCode>General</c:formatCode>
                <c:ptCount val="11"/>
                <c:pt idx="0">
                  <c:v>0</c:v>
                </c:pt>
                <c:pt idx="1">
                  <c:v>2866982.2199999997</c:v>
                </c:pt>
                <c:pt idx="2">
                  <c:v>-2457837.71</c:v>
                </c:pt>
                <c:pt idx="3">
                  <c:v>18719974.920000002</c:v>
                </c:pt>
                <c:pt idx="4">
                  <c:v>-18126379.600000001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F-464D-94B5-0977E7D35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41344"/>
        <c:axId val="60851328"/>
      </c:barChart>
      <c:catAx>
        <c:axId val="6084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51328"/>
        <c:crosses val="autoZero"/>
        <c:auto val="1"/>
        <c:lblAlgn val="ctr"/>
        <c:lblOffset val="100"/>
        <c:noMultiLvlLbl val="0"/>
      </c:catAx>
      <c:valAx>
        <c:axId val="6085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4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4647304600943"/>
          <c:y val="4.9509563812884586E-2"/>
          <c:w val="0.85177504681073868"/>
          <c:h val="0.6897061947524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Comparison!$Q$7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Comparison!$P$8:$P$15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Comparison!$Q$8:$Q$15</c:f>
              <c:numCache>
                <c:formatCode>General</c:formatCode>
                <c:ptCount val="8"/>
                <c:pt idx="3">
                  <c:v>41894784</c:v>
                </c:pt>
                <c:pt idx="4">
                  <c:v>5348692.22</c:v>
                </c:pt>
                <c:pt idx="6">
                  <c:v>4937904.9000000004</c:v>
                </c:pt>
                <c:pt idx="7">
                  <c:v>3466000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7-4211-B806-81E0C9F241E0}"/>
            </c:ext>
          </c:extLst>
        </c:ser>
        <c:ser>
          <c:idx val="1"/>
          <c:order val="1"/>
          <c:tx>
            <c:strRef>
              <c:f>Comparison!$R$7</c:f>
              <c:strCache>
                <c:ptCount val="1"/>
                <c:pt idx="0">
                  <c:v>Expense</c:v>
                </c:pt>
              </c:strCache>
            </c:strRef>
          </c:tx>
          <c:invertIfNegative val="0"/>
          <c:cat>
            <c:strRef>
              <c:f>Comparison!$P$8:$P$15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Comparison!$R$8:$R$15</c:f>
              <c:numCache>
                <c:formatCode>General</c:formatCode>
                <c:ptCount val="8"/>
                <c:pt idx="3">
                  <c:v>39585013</c:v>
                </c:pt>
                <c:pt idx="4">
                  <c:v>2481710</c:v>
                </c:pt>
                <c:pt idx="6">
                  <c:v>4830458</c:v>
                </c:pt>
                <c:pt idx="7">
                  <c:v>3395463.97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7-4211-B806-81E0C9F241E0}"/>
            </c:ext>
          </c:extLst>
        </c:ser>
        <c:ser>
          <c:idx val="2"/>
          <c:order val="2"/>
          <c:tx>
            <c:strRef>
              <c:f>Comparison!$S$7</c:f>
              <c:strCache>
                <c:ptCount val="1"/>
                <c:pt idx="0">
                  <c:v>Surplus/ (Deficit)</c:v>
                </c:pt>
              </c:strCache>
            </c:strRef>
          </c:tx>
          <c:invertIfNegative val="0"/>
          <c:cat>
            <c:strRef>
              <c:f>Comparison!$P$8:$P$15</c:f>
              <c:strCache>
                <c:ptCount val="8"/>
                <c:pt idx="0">
                  <c:v>UPFA</c:v>
                </c:pt>
                <c:pt idx="1">
                  <c:v>SLFP</c:v>
                </c:pt>
                <c:pt idx="2">
                  <c:v>UPA</c:v>
                </c:pt>
                <c:pt idx="3">
                  <c:v>JVP</c:v>
                </c:pt>
                <c:pt idx="4">
                  <c:v>JHU</c:v>
                </c:pt>
                <c:pt idx="5">
                  <c:v>CWC</c:v>
                </c:pt>
                <c:pt idx="6">
                  <c:v>ITAK</c:v>
                </c:pt>
                <c:pt idx="7">
                  <c:v>SLMC</c:v>
                </c:pt>
              </c:strCache>
            </c:strRef>
          </c:cat>
          <c:val>
            <c:numRef>
              <c:f>Comparison!$S$8:$S$15</c:f>
              <c:numCache>
                <c:formatCode>General</c:formatCode>
                <c:ptCount val="8"/>
                <c:pt idx="3">
                  <c:v>2309771</c:v>
                </c:pt>
                <c:pt idx="4">
                  <c:v>2866982.2199999997</c:v>
                </c:pt>
                <c:pt idx="6">
                  <c:v>107446.90000000037</c:v>
                </c:pt>
                <c:pt idx="7">
                  <c:v>70536.029999999795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C7-4211-B806-81E0C9F24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95776"/>
        <c:axId val="61197312"/>
      </c:barChart>
      <c:catAx>
        <c:axId val="61195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197312"/>
        <c:crosses val="autoZero"/>
        <c:auto val="1"/>
        <c:lblAlgn val="ctr"/>
        <c:lblOffset val="100"/>
        <c:noMultiLvlLbl val="0"/>
      </c:catAx>
      <c:valAx>
        <c:axId val="6119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9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54104218281125E-2"/>
          <c:y val="0.89632387924753554"/>
          <c:w val="0.88999893704875765"/>
          <c:h val="0.1036733117390426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3</xdr:row>
      <xdr:rowOff>0</xdr:rowOff>
    </xdr:from>
    <xdr:to>
      <xdr:col>14</xdr:col>
      <xdr:colOff>466328</xdr:colOff>
      <xdr:row>16</xdr:row>
      <xdr:rowOff>96639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07B44C-0D6E-435C-A146-78337E2E8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5</xdr:row>
      <xdr:rowOff>161925</xdr:rowOff>
    </xdr:from>
    <xdr:to>
      <xdr:col>15</xdr:col>
      <xdr:colOff>304800</xdr:colOff>
      <xdr:row>20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609599</xdr:colOff>
      <xdr:row>26</xdr:row>
      <xdr:rowOff>66675</xdr:rowOff>
    </xdr:from>
    <xdr:to>
      <xdr:col>15</xdr:col>
      <xdr:colOff>66674</xdr:colOff>
      <xdr:row>40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49</xdr:row>
      <xdr:rowOff>47625</xdr:rowOff>
    </xdr:from>
    <xdr:to>
      <xdr:col>16</xdr:col>
      <xdr:colOff>9525</xdr:colOff>
      <xdr:row>63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3</xdr:row>
      <xdr:rowOff>0</xdr:rowOff>
    </xdr:from>
    <xdr:to>
      <xdr:col>14</xdr:col>
      <xdr:colOff>466328</xdr:colOff>
      <xdr:row>16</xdr:row>
      <xdr:rowOff>96639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E4B038-1BC4-4A6E-9456-5CB0742A7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3</xdr:row>
      <xdr:rowOff>0</xdr:rowOff>
    </xdr:from>
    <xdr:to>
      <xdr:col>14</xdr:col>
      <xdr:colOff>466328</xdr:colOff>
      <xdr:row>17</xdr:row>
      <xdr:rowOff>96639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E0ADA5-BD4F-4A9A-9530-8AD0DA6D3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3</xdr:row>
      <xdr:rowOff>0</xdr:rowOff>
    </xdr:from>
    <xdr:to>
      <xdr:col>14</xdr:col>
      <xdr:colOff>466328</xdr:colOff>
      <xdr:row>16</xdr:row>
      <xdr:rowOff>96639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019839-5D89-4C13-8AD7-80EF25669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3</xdr:row>
      <xdr:rowOff>0</xdr:rowOff>
    </xdr:from>
    <xdr:to>
      <xdr:col>14</xdr:col>
      <xdr:colOff>466328</xdr:colOff>
      <xdr:row>16</xdr:row>
      <xdr:rowOff>96639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8AF3F4-DAF3-4EAB-88B3-2A60FB756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3</xdr:row>
      <xdr:rowOff>0</xdr:rowOff>
    </xdr:from>
    <xdr:to>
      <xdr:col>14</xdr:col>
      <xdr:colOff>466328</xdr:colOff>
      <xdr:row>16</xdr:row>
      <xdr:rowOff>96639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204B69-0047-413A-B5A0-FE4925EF6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3</xdr:row>
      <xdr:rowOff>0</xdr:rowOff>
    </xdr:from>
    <xdr:to>
      <xdr:col>14</xdr:col>
      <xdr:colOff>466328</xdr:colOff>
      <xdr:row>16</xdr:row>
      <xdr:rowOff>96639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41D323-3EF0-42B4-89D8-507496C16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1349375</xdr:colOff>
      <xdr:row>2</xdr:row>
      <xdr:rowOff>188514</xdr:rowOff>
    </xdr:from>
    <xdr:to>
      <xdr:col>14</xdr:col>
      <xdr:colOff>466328</xdr:colOff>
      <xdr:row>21</xdr:row>
      <xdr:rowOff>158749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6901B8-53E3-401D-A130-C80F15C32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6</xdr:row>
      <xdr:rowOff>19050</xdr:rowOff>
    </xdr:from>
    <xdr:to>
      <xdr:col>27</xdr:col>
      <xdr:colOff>66675</xdr:colOff>
      <xdr:row>21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1085849</xdr:colOff>
      <xdr:row>26</xdr:row>
      <xdr:rowOff>38099</xdr:rowOff>
    </xdr:from>
    <xdr:to>
      <xdr:col>13</xdr:col>
      <xdr:colOff>609599</xdr:colOff>
      <xdr:row>42</xdr:row>
      <xdr:rowOff>123824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1066799</xdr:colOff>
      <xdr:row>47</xdr:row>
      <xdr:rowOff>171449</xdr:rowOff>
    </xdr:from>
    <xdr:to>
      <xdr:col>14</xdr:col>
      <xdr:colOff>19049</xdr:colOff>
      <xdr:row>63</xdr:row>
      <xdr:rowOff>161924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76199</xdr:colOff>
      <xdr:row>5</xdr:row>
      <xdr:rowOff>104774</xdr:rowOff>
    </xdr:from>
    <xdr:to>
      <xdr:col>13</xdr:col>
      <xdr:colOff>600074</xdr:colOff>
      <xdr:row>20</xdr:row>
      <xdr:rowOff>152399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257175</xdr:colOff>
      <xdr:row>25</xdr:row>
      <xdr:rowOff>161925</xdr:rowOff>
    </xdr:from>
    <xdr:to>
      <xdr:col>29</xdr:col>
      <xdr:colOff>304800</xdr:colOff>
      <xdr:row>40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609599</xdr:colOff>
      <xdr:row>48</xdr:row>
      <xdr:rowOff>66675</xdr:rowOff>
    </xdr:from>
    <xdr:to>
      <xdr:col>29</xdr:col>
      <xdr:colOff>66674</xdr:colOff>
      <xdr:row>62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</xdr:colOff>
      <xdr:row>70</xdr:row>
      <xdr:rowOff>47625</xdr:rowOff>
    </xdr:from>
    <xdr:to>
      <xdr:col>16</xdr:col>
      <xdr:colOff>9525</xdr:colOff>
      <xdr:row>84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Table21014" displayName="Table21014" ref="C5:F16" totalsRowShown="0" headerRowDxfId="53" dataDxfId="52">
  <autoFilter ref="C5:F16"/>
  <tableColumns count="4">
    <tableColumn id="1" name="Financial Year" dataDxfId="51"/>
    <tableColumn id="2" name="Income (Rs.)" dataDxfId="50"/>
    <tableColumn id="3" name="Expense (Rs.)" dataDxfId="49"/>
    <tableColumn id="4" name="Surplus/ (Deficiet) (Rs.)" dataDxfId="48">
      <calculatedColumnFormula>Table21014[[#This Row],[Income (Rs.)]]-Table21014[[#This Row],[Expense (Rs.)]]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7" name="Table21012678" displayName="Table21012678" ref="P27:S35" totalsRowShown="0" headerRowDxfId="3">
  <autoFilter ref="P27:S35"/>
  <tableColumns count="4">
    <tableColumn id="1" name="Party"/>
    <tableColumn id="2" name="Income"/>
    <tableColumn id="3" name="Expense"/>
    <tableColumn id="4" name="Surplus/ (Deficit)" dataDxfId="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le2101267" displayName="Table2101267" ref="B7:E15" totalsRowShown="0" headerRowDxfId="1">
  <autoFilter ref="B7:E15"/>
  <tableColumns count="4">
    <tableColumn id="1" name="Party"/>
    <tableColumn id="2" name="Income"/>
    <tableColumn id="3" name="Expense"/>
    <tableColumn id="4" name="Surplus/ (Deficit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21014234" displayName="Table21014234" ref="C5:F16" totalsRowShown="0" headerRowDxfId="47" dataDxfId="46">
  <autoFilter ref="C5:F16"/>
  <tableColumns count="4">
    <tableColumn id="1" name="Financial Year" dataDxfId="45"/>
    <tableColumn id="2" name="Income (Rs.)" dataDxfId="44"/>
    <tableColumn id="3" name="Expense (Rs.)" dataDxfId="43"/>
    <tableColumn id="4" name="Surplus/ (Deficiet) (Rs.)" dataDxfId="42">
      <calculatedColumnFormula>Table21014234[[#This Row],[Income (Rs.)]]-Table21014234[[#This Row],[Expense (Rs.)]]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21014235" displayName="Table21014235" ref="C5:F16" totalsRowShown="0" headerRowDxfId="41" dataDxfId="40">
  <autoFilter ref="C5:F16"/>
  <tableColumns count="4">
    <tableColumn id="1" name="Financial Year" dataDxfId="39"/>
    <tableColumn id="2" name="Income (Rs.)" dataDxfId="38"/>
    <tableColumn id="3" name="Expense (Rs.)" dataDxfId="37"/>
    <tableColumn id="4" name="Surplus/ (Deficiet) (Rs.)" dataDxfId="36">
      <calculatedColumnFormula>Table21014235[[#This Row],[Income (Rs.)]]-Table21014235[[#This Row],[Expense (Rs.)]]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4" name="Table2101315" displayName="Table2101315" ref="C5:F16" totalsRowShown="0" headerRowDxfId="35" dataDxfId="34">
  <autoFilter ref="C5:F16"/>
  <tableColumns count="4">
    <tableColumn id="1" name="Financial Year" dataDxfId="33"/>
    <tableColumn id="2" name="Income (Rs.)" dataDxfId="32"/>
    <tableColumn id="3" name="Expense (Rs.)" dataDxfId="31"/>
    <tableColumn id="4" name="Surplus/ (Deficiet) (Rs.)" dataDxfId="30">
      <calculatedColumnFormula>Table2101315[[#This Row],[Income (Rs.)]]-Table2101315[[#This Row],[Expense (Rs.)]]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e210142" displayName="Table210142" ref="C5:F16" totalsRowShown="0" headerRowDxfId="29" dataDxfId="28">
  <autoFilter ref="C5:F16"/>
  <tableColumns count="4">
    <tableColumn id="1" name="Financial Year" dataDxfId="27"/>
    <tableColumn id="2" name="Income (Rs.)" dataDxfId="26"/>
    <tableColumn id="3" name="Expense (Rs.)" dataDxfId="25"/>
    <tableColumn id="4" name="Surplus/ (Deficiet) (Rs.)" dataDxfId="24">
      <calculatedColumnFormula>Table210142[[#This Row],[Income (Rs.)]]-Table210142[[#This Row],[Expense (Rs.)]]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2" name="Table21013" displayName="Table21013" ref="C5:F16" totalsRowShown="0" headerRowDxfId="23" dataDxfId="22">
  <autoFilter ref="C5:F16"/>
  <tableColumns count="4">
    <tableColumn id="1" name="Financial Year" dataDxfId="21"/>
    <tableColumn id="2" name="Income (Rs.)" dataDxfId="20"/>
    <tableColumn id="3" name="Expense (Rs.)" dataDxfId="19"/>
    <tableColumn id="4" name="Surplus/ (Deficiet) (Rs.)" dataDxfId="18">
      <calculatedColumnFormula>Table21013[[#This Row],[Income (Rs.)]]-Table21013[[#This Row],[Expense (Rs.)]]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Table2101423" displayName="Table2101423" ref="C5:F16" totalsRowShown="0" headerRowDxfId="17" dataDxfId="16">
  <autoFilter ref="C5:F16"/>
  <tableColumns count="4">
    <tableColumn id="1" name="Financial Year" dataDxfId="15"/>
    <tableColumn id="2" name="Income (Rs.)" dataDxfId="14"/>
    <tableColumn id="3" name="Expense (Rs.)" dataDxfId="13"/>
    <tableColumn id="4" name="Surplus/ (Deficiet) (Rs.)" dataDxfId="12">
      <calculatedColumnFormula>Table2101423[[#This Row],[Income (Rs.)]]-Table2101423[[#This Row],[Expense (Rs.)]]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210" displayName="Table210" ref="B4:E15" totalsRowShown="0" headerRowDxfId="11" dataDxfId="10">
  <autoFilter ref="B4:E15"/>
  <tableColumns count="4">
    <tableColumn id="1" name="Financial Year" dataDxfId="9"/>
    <tableColumn id="2" name="Income (Rs.)" dataDxfId="8"/>
    <tableColumn id="3" name="Expense (Rs.)" dataDxfId="7"/>
    <tableColumn id="4" name="Surplus/ (Deficiet) (Rs.)" dataDxfId="6">
      <calculatedColumnFormula>Table210[[#This Row],[Income (Rs.)]]-Table210[[#This Row],[Expense (Rs.)]]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" name="Table210126" displayName="Table210126" ref="B6:E14" totalsRowShown="0" headerRowDxfId="5">
  <autoFilter ref="B6:E14"/>
  <tableColumns count="4">
    <tableColumn id="1" name="Party"/>
    <tableColumn id="2" name="Income"/>
    <tableColumn id="3" name="Expense"/>
    <tableColumn id="4" name="Surplus/ (Deficit)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08"/>
  <sheetViews>
    <sheetView topLeftCell="B1" zoomScale="96" zoomScaleNormal="96" workbookViewId="0">
      <selection activeCell="G28" sqref="G28"/>
    </sheetView>
  </sheetViews>
  <sheetFormatPr defaultRowHeight="15" x14ac:dyDescent="0.25"/>
  <cols>
    <col min="3" max="3" width="17.140625" customWidth="1"/>
    <col min="4" max="4" width="16.85546875" customWidth="1"/>
    <col min="5" max="5" width="18.140625" customWidth="1"/>
    <col min="6" max="6" width="20.85546875" customWidth="1"/>
    <col min="7" max="8" width="11" customWidth="1"/>
    <col min="9" max="9" width="20.42578125" customWidth="1"/>
    <col min="11" max="11" width="11.140625" bestFit="1" customWidth="1"/>
  </cols>
  <sheetData>
    <row r="1" spans="3:6" ht="19.5" x14ac:dyDescent="0.3">
      <c r="D1" s="1"/>
      <c r="F1" s="12" t="s">
        <v>3</v>
      </c>
    </row>
    <row r="5" spans="3:6" x14ac:dyDescent="0.25">
      <c r="C5" s="19" t="s">
        <v>6</v>
      </c>
      <c r="D5" s="19" t="s">
        <v>23</v>
      </c>
      <c r="E5" s="19" t="s">
        <v>24</v>
      </c>
      <c r="F5" s="19" t="s">
        <v>25</v>
      </c>
    </row>
    <row r="6" spans="3:6" x14ac:dyDescent="0.25">
      <c r="C6" s="19"/>
      <c r="D6" s="19"/>
      <c r="E6" s="19"/>
      <c r="F6" s="19"/>
    </row>
    <row r="7" spans="3:6" x14ac:dyDescent="0.25">
      <c r="C7" s="19" t="s">
        <v>38</v>
      </c>
      <c r="D7" s="19">
        <v>27527023</v>
      </c>
      <c r="E7" s="19">
        <v>23257020</v>
      </c>
      <c r="F7" s="23">
        <f>Table21014[[#This Row],[Income (Rs.)]]-Table21014[[#This Row],[Expense (Rs.)]]</f>
        <v>4270003</v>
      </c>
    </row>
    <row r="8" spans="3:6" x14ac:dyDescent="0.25">
      <c r="C8" s="19" t="s">
        <v>37</v>
      </c>
      <c r="D8" s="19">
        <v>23671706</v>
      </c>
      <c r="E8" s="19">
        <v>26080621</v>
      </c>
      <c r="F8" s="23">
        <f>Table21014[[#This Row],[Income (Rs.)]]-Table21014[[#This Row],[Expense (Rs.)]]</f>
        <v>-2408915</v>
      </c>
    </row>
    <row r="9" spans="3:6" x14ac:dyDescent="0.25">
      <c r="C9" s="19" t="s">
        <v>28</v>
      </c>
      <c r="D9" s="19">
        <v>19304261</v>
      </c>
      <c r="E9" s="19">
        <v>24340220</v>
      </c>
      <c r="F9" s="23">
        <f>Table21014[[#This Row],[Income (Rs.)]]-Table21014[[#This Row],[Expense (Rs.)]]</f>
        <v>-5035959</v>
      </c>
    </row>
    <row r="10" spans="3:6" x14ac:dyDescent="0.25">
      <c r="C10" s="19" t="s">
        <v>27</v>
      </c>
      <c r="D10" s="19">
        <v>36317486</v>
      </c>
      <c r="E10" s="19">
        <v>26509533</v>
      </c>
      <c r="F10" s="23">
        <f>Table21014[[#This Row],[Income (Rs.)]]-Table21014[[#This Row],[Expense (Rs.)]]</f>
        <v>9807953</v>
      </c>
    </row>
    <row r="11" spans="3:6" x14ac:dyDescent="0.25">
      <c r="C11" s="19" t="s">
        <v>26</v>
      </c>
      <c r="D11" s="19">
        <v>27732242</v>
      </c>
      <c r="E11" s="19">
        <v>35786803</v>
      </c>
      <c r="F11" s="19">
        <f>Table21014[[#This Row],[Income (Rs.)]]-Table21014[[#This Row],[Expense (Rs.)]]</f>
        <v>-8054561</v>
      </c>
    </row>
    <row r="12" spans="3:6" x14ac:dyDescent="0.25">
      <c r="C12" s="19"/>
      <c r="D12" s="19"/>
      <c r="E12" s="19"/>
      <c r="F12" s="19">
        <f>Table21014[[#This Row],[Income (Rs.)]]-Table21014[[#This Row],[Expense (Rs.)]]</f>
        <v>0</v>
      </c>
    </row>
    <row r="13" spans="3:6" x14ac:dyDescent="0.25">
      <c r="C13" s="19"/>
      <c r="D13" s="19"/>
      <c r="E13" s="19"/>
      <c r="F13" s="19">
        <f>Table21014[[#This Row],[Income (Rs.)]]-Table21014[[#This Row],[Expense (Rs.)]]</f>
        <v>0</v>
      </c>
    </row>
    <row r="14" spans="3:6" x14ac:dyDescent="0.25">
      <c r="C14" s="19"/>
      <c r="D14" s="19"/>
      <c r="E14" s="19"/>
      <c r="F14" s="19">
        <f>Table21014[[#This Row],[Income (Rs.)]]-Table21014[[#This Row],[Expense (Rs.)]]</f>
        <v>0</v>
      </c>
    </row>
    <row r="15" spans="3:6" x14ac:dyDescent="0.25">
      <c r="C15" s="19"/>
      <c r="D15" s="19"/>
      <c r="E15" s="19"/>
      <c r="F15" s="19">
        <f>Table21014[[#This Row],[Income (Rs.)]]-Table21014[[#This Row],[Expense (Rs.)]]</f>
        <v>0</v>
      </c>
    </row>
    <row r="16" spans="3:6" x14ac:dyDescent="0.25">
      <c r="C16" s="19"/>
      <c r="D16" s="19"/>
      <c r="E16" s="19"/>
      <c r="F16" s="19">
        <f>Table21014[[#This Row],[Income (Rs.)]]-Table21014[[#This Row],[Expense (Rs.)]]</f>
        <v>0</v>
      </c>
    </row>
    <row r="17" spans="3:11" x14ac:dyDescent="0.25">
      <c r="F17" s="1"/>
    </row>
    <row r="18" spans="3:11" x14ac:dyDescent="0.25">
      <c r="F18" s="1" t="s">
        <v>59</v>
      </c>
    </row>
    <row r="19" spans="3:11" x14ac:dyDescent="0.25">
      <c r="I19" s="3"/>
      <c r="J19" s="3"/>
      <c r="K19" s="3"/>
    </row>
    <row r="20" spans="3:11" x14ac:dyDescent="0.25">
      <c r="D20" s="1" t="s">
        <v>12</v>
      </c>
      <c r="E20" s="1"/>
      <c r="I20" s="1" t="s">
        <v>15</v>
      </c>
    </row>
    <row r="21" spans="3:11" x14ac:dyDescent="0.25">
      <c r="C21" s="13" t="s">
        <v>0</v>
      </c>
      <c r="D21" s="13" t="s">
        <v>11</v>
      </c>
      <c r="E21" s="13" t="s">
        <v>10</v>
      </c>
      <c r="F21" s="16" t="s">
        <v>11</v>
      </c>
      <c r="I21" s="7" t="s">
        <v>15</v>
      </c>
      <c r="J21" s="2"/>
      <c r="K21" s="2"/>
    </row>
    <row r="22" spans="3:11" x14ac:dyDescent="0.25">
      <c r="C22" s="11" t="s">
        <v>103</v>
      </c>
      <c r="D22" s="45">
        <v>22677706</v>
      </c>
      <c r="E22" s="8" t="s">
        <v>99</v>
      </c>
      <c r="F22" s="48">
        <v>24895543</v>
      </c>
      <c r="I22" s="4" t="s">
        <v>7</v>
      </c>
      <c r="J22" s="8"/>
      <c r="K22" s="8" t="s">
        <v>9</v>
      </c>
    </row>
    <row r="23" spans="3:11" x14ac:dyDescent="0.25">
      <c r="C23" s="8" t="s">
        <v>94</v>
      </c>
      <c r="D23" s="45">
        <v>994000</v>
      </c>
      <c r="E23" s="8" t="s">
        <v>95</v>
      </c>
      <c r="F23" s="45">
        <v>247702</v>
      </c>
      <c r="I23" s="4" t="s">
        <v>41</v>
      </c>
      <c r="J23" s="8"/>
      <c r="K23" s="24">
        <v>16235783</v>
      </c>
    </row>
    <row r="24" spans="3:11" x14ac:dyDescent="0.25">
      <c r="C24" s="8"/>
      <c r="D24" s="45"/>
      <c r="E24" s="8" t="s">
        <v>96</v>
      </c>
      <c r="F24" s="45">
        <v>885426</v>
      </c>
      <c r="I24" s="4" t="s">
        <v>52</v>
      </c>
      <c r="J24" s="8"/>
      <c r="K24" s="24">
        <v>-3448105</v>
      </c>
    </row>
    <row r="25" spans="3:11" x14ac:dyDescent="0.25">
      <c r="C25" s="8"/>
      <c r="D25" s="5"/>
      <c r="E25" s="8" t="s">
        <v>104</v>
      </c>
      <c r="F25" s="45">
        <v>51950</v>
      </c>
      <c r="I25" s="4" t="s">
        <v>82</v>
      </c>
      <c r="J25" s="8"/>
      <c r="K25" s="24">
        <v>-9981848</v>
      </c>
    </row>
    <row r="26" spans="3:11" x14ac:dyDescent="0.25">
      <c r="C26" s="8"/>
      <c r="D26" s="45"/>
      <c r="E26" s="8"/>
      <c r="F26" s="5"/>
      <c r="I26" s="4"/>
      <c r="J26" s="8"/>
      <c r="K26" s="8"/>
    </row>
    <row r="27" spans="3:11" ht="15.75" thickBot="1" x14ac:dyDescent="0.3">
      <c r="C27" s="8"/>
      <c r="D27" s="5"/>
      <c r="E27" s="8"/>
      <c r="F27" s="5"/>
      <c r="I27" s="4" t="s">
        <v>9</v>
      </c>
      <c r="J27" s="8"/>
      <c r="K27" s="50">
        <f>K23+K24+K25</f>
        <v>2805830</v>
      </c>
    </row>
    <row r="28" spans="3:11" ht="15.75" thickTop="1" x14ac:dyDescent="0.25">
      <c r="C28" s="8"/>
      <c r="D28" s="5"/>
      <c r="E28" s="8"/>
      <c r="F28" s="5"/>
      <c r="I28" s="25" t="s">
        <v>80</v>
      </c>
      <c r="J28" s="8"/>
      <c r="K28" s="8"/>
    </row>
    <row r="29" spans="3:11" x14ac:dyDescent="0.25">
      <c r="C29" s="8"/>
      <c r="D29" s="5"/>
      <c r="E29" s="8"/>
      <c r="F29" s="5"/>
      <c r="I29" s="4" t="s">
        <v>61</v>
      </c>
      <c r="J29" s="8"/>
      <c r="K29" s="24">
        <v>2805830</v>
      </c>
    </row>
    <row r="30" spans="3:11" x14ac:dyDescent="0.25">
      <c r="C30" s="8"/>
      <c r="D30" s="5"/>
      <c r="E30" s="8"/>
      <c r="F30" s="5"/>
      <c r="I30" s="8"/>
      <c r="J30" s="4"/>
      <c r="K30" s="24"/>
    </row>
    <row r="31" spans="3:11" x14ac:dyDescent="0.25">
      <c r="C31" s="8"/>
      <c r="D31" s="5"/>
      <c r="E31" s="8"/>
      <c r="F31" s="5"/>
      <c r="I31" s="8"/>
      <c r="J31" s="8"/>
      <c r="K31" s="24"/>
    </row>
    <row r="32" spans="3:11" x14ac:dyDescent="0.25">
      <c r="C32" s="8"/>
      <c r="D32" s="5"/>
      <c r="E32" s="8"/>
      <c r="F32" s="5"/>
      <c r="I32" s="4"/>
      <c r="J32" s="8"/>
      <c r="K32" s="8"/>
    </row>
    <row r="33" spans="3:11" x14ac:dyDescent="0.25">
      <c r="C33" s="8"/>
      <c r="D33" s="5"/>
      <c r="E33" s="8"/>
      <c r="F33" s="5"/>
      <c r="I33" s="4"/>
      <c r="J33" s="8"/>
      <c r="K33" s="8"/>
    </row>
    <row r="34" spans="3:11" ht="15.75" thickBot="1" x14ac:dyDescent="0.3">
      <c r="C34" s="8"/>
      <c r="D34" s="5"/>
      <c r="E34" s="8"/>
      <c r="F34" s="5"/>
      <c r="I34" s="6"/>
      <c r="J34" s="10"/>
      <c r="K34" s="50">
        <f>K29+K30+K31</f>
        <v>2805830</v>
      </c>
    </row>
    <row r="35" spans="3:11" ht="15.75" thickTop="1" x14ac:dyDescent="0.25">
      <c r="C35" s="8"/>
      <c r="D35" s="5"/>
      <c r="E35" s="8"/>
      <c r="F35" s="5"/>
    </row>
    <row r="36" spans="3:11" x14ac:dyDescent="0.25">
      <c r="C36" s="8"/>
      <c r="D36" s="5"/>
      <c r="E36" s="8"/>
      <c r="F36" s="5"/>
    </row>
    <row r="37" spans="3:11" x14ac:dyDescent="0.25">
      <c r="C37" s="8"/>
      <c r="D37" s="5"/>
      <c r="E37" s="8"/>
      <c r="F37" s="5"/>
    </row>
    <row r="38" spans="3:11" x14ac:dyDescent="0.25">
      <c r="C38" s="8"/>
      <c r="D38" s="5"/>
      <c r="E38" s="8"/>
      <c r="F38" s="5"/>
    </row>
    <row r="39" spans="3:11" ht="15.75" thickBot="1" x14ac:dyDescent="0.3">
      <c r="C39" s="2" t="s">
        <v>9</v>
      </c>
      <c r="D39" s="49">
        <f>D22+D23+D24</f>
        <v>23671706</v>
      </c>
      <c r="E39" s="2" t="s">
        <v>9</v>
      </c>
      <c r="F39" s="49">
        <f>F22+F23+F24+F25</f>
        <v>26080621</v>
      </c>
    </row>
    <row r="40" spans="3:11" ht="15.75" thickTop="1" x14ac:dyDescent="0.25"/>
    <row r="42" spans="3:11" x14ac:dyDescent="0.25">
      <c r="F42" s="1" t="s">
        <v>13</v>
      </c>
    </row>
    <row r="43" spans="3:11" x14ac:dyDescent="0.25">
      <c r="I43" s="3"/>
      <c r="J43" s="3"/>
      <c r="K43" s="3"/>
    </row>
    <row r="44" spans="3:11" x14ac:dyDescent="0.25">
      <c r="D44" s="1" t="s">
        <v>12</v>
      </c>
      <c r="E44" s="1"/>
      <c r="I44" s="1" t="s">
        <v>15</v>
      </c>
    </row>
    <row r="45" spans="3:11" x14ac:dyDescent="0.25">
      <c r="C45" s="13" t="s">
        <v>0</v>
      </c>
      <c r="D45" s="13" t="s">
        <v>11</v>
      </c>
      <c r="E45" s="13" t="s">
        <v>10</v>
      </c>
      <c r="F45" s="16" t="s">
        <v>11</v>
      </c>
      <c r="I45" s="7" t="s">
        <v>15</v>
      </c>
      <c r="J45" s="2"/>
      <c r="K45" s="2"/>
    </row>
    <row r="46" spans="3:11" x14ac:dyDescent="0.25">
      <c r="C46" s="11" t="s">
        <v>103</v>
      </c>
      <c r="D46" s="45">
        <v>15405410</v>
      </c>
      <c r="E46" s="8" t="s">
        <v>99</v>
      </c>
      <c r="F46" s="48">
        <v>24340220</v>
      </c>
      <c r="I46" s="25" t="s">
        <v>7</v>
      </c>
      <c r="J46" s="8"/>
      <c r="K46" s="8" t="s">
        <v>9</v>
      </c>
    </row>
    <row r="47" spans="3:11" x14ac:dyDescent="0.25">
      <c r="C47" s="8" t="s">
        <v>94</v>
      </c>
      <c r="D47" s="45">
        <v>3898851</v>
      </c>
      <c r="E47" s="8" t="s">
        <v>95</v>
      </c>
      <c r="F47" s="45">
        <v>84120</v>
      </c>
      <c r="I47" s="4" t="s">
        <v>41</v>
      </c>
      <c r="J47" s="8"/>
      <c r="K47" s="24">
        <v>5384884</v>
      </c>
    </row>
    <row r="48" spans="3:11" x14ac:dyDescent="0.25">
      <c r="C48" s="8"/>
      <c r="D48" s="5"/>
      <c r="E48" s="8" t="s">
        <v>96</v>
      </c>
      <c r="F48" s="45">
        <v>161510</v>
      </c>
      <c r="I48" s="4" t="s">
        <v>52</v>
      </c>
      <c r="J48" s="8"/>
      <c r="K48" s="24">
        <v>524606</v>
      </c>
    </row>
    <row r="49" spans="3:11" x14ac:dyDescent="0.25">
      <c r="C49" s="8"/>
      <c r="D49" s="5"/>
      <c r="E49" s="8" t="s">
        <v>97</v>
      </c>
      <c r="F49" s="45">
        <v>43920</v>
      </c>
      <c r="I49" s="4"/>
      <c r="J49" s="8"/>
      <c r="K49" s="8"/>
    </row>
    <row r="50" spans="3:11" x14ac:dyDescent="0.25">
      <c r="C50" s="8"/>
      <c r="D50" s="5"/>
      <c r="E50" s="8"/>
      <c r="F50" s="5"/>
      <c r="I50" s="4"/>
      <c r="J50" s="8"/>
      <c r="K50" s="8"/>
    </row>
    <row r="51" spans="3:11" ht="15.75" thickBot="1" x14ac:dyDescent="0.3">
      <c r="C51" s="8"/>
      <c r="D51" s="5"/>
      <c r="E51" s="8"/>
      <c r="F51" s="5"/>
      <c r="I51" s="4" t="s">
        <v>9</v>
      </c>
      <c r="J51" s="8"/>
      <c r="K51" s="49">
        <f>K47+K48</f>
        <v>5909490</v>
      </c>
    </row>
    <row r="52" spans="3:11" ht="15.75" thickTop="1" x14ac:dyDescent="0.25">
      <c r="C52" s="8"/>
      <c r="D52" s="5"/>
      <c r="E52" s="8"/>
      <c r="F52" s="5"/>
      <c r="I52" s="25" t="s">
        <v>81</v>
      </c>
      <c r="J52" s="8"/>
      <c r="K52" s="8"/>
    </row>
    <row r="53" spans="3:11" x14ac:dyDescent="0.25">
      <c r="C53" s="8"/>
      <c r="D53" s="5"/>
      <c r="E53" s="8"/>
      <c r="F53" s="5"/>
      <c r="I53" s="4" t="s">
        <v>61</v>
      </c>
      <c r="J53" s="8"/>
      <c r="K53" s="24">
        <v>-15478468</v>
      </c>
    </row>
    <row r="54" spans="3:11" x14ac:dyDescent="0.25">
      <c r="C54" s="8"/>
      <c r="D54" s="5"/>
      <c r="E54" s="8"/>
      <c r="F54" s="5"/>
      <c r="I54" t="s">
        <v>64</v>
      </c>
      <c r="J54" s="4"/>
      <c r="K54" s="24">
        <v>-14363968</v>
      </c>
    </row>
    <row r="55" spans="3:11" x14ac:dyDescent="0.25">
      <c r="C55" s="8"/>
      <c r="D55" s="5"/>
      <c r="E55" s="8"/>
      <c r="F55" s="5"/>
      <c r="I55" s="8" t="s">
        <v>42</v>
      </c>
      <c r="J55" s="8"/>
      <c r="K55" s="24">
        <v>20273458</v>
      </c>
    </row>
    <row r="56" spans="3:11" x14ac:dyDescent="0.25">
      <c r="C56" s="8"/>
      <c r="D56" s="5"/>
      <c r="E56" s="8"/>
      <c r="F56" s="5"/>
      <c r="I56" s="4"/>
      <c r="J56" s="8"/>
      <c r="K56" s="8"/>
    </row>
    <row r="57" spans="3:11" x14ac:dyDescent="0.25">
      <c r="C57" s="8"/>
      <c r="D57" s="5"/>
      <c r="E57" s="8"/>
      <c r="F57" s="5"/>
      <c r="I57" s="4"/>
      <c r="J57" s="8"/>
      <c r="K57" s="8"/>
    </row>
    <row r="58" spans="3:11" ht="15.75" thickBot="1" x14ac:dyDescent="0.3">
      <c r="C58" s="8"/>
      <c r="D58" s="5"/>
      <c r="E58" s="8"/>
      <c r="F58" s="5"/>
      <c r="I58" s="6"/>
      <c r="J58" s="10"/>
      <c r="K58" s="49">
        <f>K53+K54+K55</f>
        <v>-9568978</v>
      </c>
    </row>
    <row r="59" spans="3:11" ht="15.75" thickTop="1" x14ac:dyDescent="0.25">
      <c r="C59" s="8"/>
      <c r="D59" s="5"/>
      <c r="E59" s="8"/>
      <c r="F59" s="5"/>
    </row>
    <row r="60" spans="3:11" x14ac:dyDescent="0.25">
      <c r="C60" s="8"/>
      <c r="D60" s="5"/>
      <c r="E60" s="8"/>
      <c r="F60" s="5"/>
    </row>
    <row r="61" spans="3:11" x14ac:dyDescent="0.25">
      <c r="C61" s="8"/>
      <c r="D61" s="5"/>
      <c r="E61" s="8"/>
      <c r="F61" s="5"/>
    </row>
    <row r="62" spans="3:11" x14ac:dyDescent="0.25">
      <c r="C62" s="8"/>
      <c r="D62" s="5"/>
      <c r="E62" s="8"/>
      <c r="F62" s="5"/>
    </row>
    <row r="63" spans="3:11" ht="15.75" thickBot="1" x14ac:dyDescent="0.3">
      <c r="C63" s="2" t="s">
        <v>9</v>
      </c>
      <c r="D63" s="49">
        <f>D46+D47</f>
        <v>19304261</v>
      </c>
      <c r="E63" s="2" t="s">
        <v>9</v>
      </c>
      <c r="F63" s="49">
        <f>F46+F47+F48+F49</f>
        <v>24629770</v>
      </c>
    </row>
    <row r="64" spans="3:11" ht="15.75" thickTop="1" x14ac:dyDescent="0.25"/>
    <row r="66" spans="3:11" x14ac:dyDescent="0.25">
      <c r="F66" s="1" t="s">
        <v>14</v>
      </c>
    </row>
    <row r="67" spans="3:11" x14ac:dyDescent="0.25">
      <c r="I67" s="3"/>
      <c r="J67" s="3"/>
      <c r="K67" s="3"/>
    </row>
    <row r="68" spans="3:11" x14ac:dyDescent="0.25">
      <c r="D68" s="1" t="s">
        <v>12</v>
      </c>
      <c r="E68" s="1"/>
      <c r="I68" s="1" t="s">
        <v>15</v>
      </c>
    </row>
    <row r="69" spans="3:11" x14ac:dyDescent="0.25">
      <c r="C69" s="13" t="s">
        <v>0</v>
      </c>
      <c r="D69" s="13" t="s">
        <v>11</v>
      </c>
      <c r="E69" s="13" t="s">
        <v>10</v>
      </c>
      <c r="F69" s="16" t="s">
        <v>11</v>
      </c>
      <c r="I69" s="7" t="s">
        <v>15</v>
      </c>
      <c r="J69" s="2"/>
      <c r="K69" s="2" t="s">
        <v>40</v>
      </c>
    </row>
    <row r="70" spans="3:11" x14ac:dyDescent="0.25">
      <c r="C70" s="11" t="s">
        <v>93</v>
      </c>
      <c r="D70" s="45">
        <v>24694909</v>
      </c>
      <c r="E70" s="8" t="s">
        <v>99</v>
      </c>
      <c r="F70" s="48">
        <v>25118745</v>
      </c>
      <c r="I70" s="25" t="s">
        <v>7</v>
      </c>
      <c r="J70" s="8"/>
      <c r="K70" s="8"/>
    </row>
    <row r="71" spans="3:11" x14ac:dyDescent="0.25">
      <c r="C71" s="8" t="s">
        <v>94</v>
      </c>
      <c r="D71" s="45">
        <v>11622577</v>
      </c>
      <c r="E71" s="8" t="s">
        <v>100</v>
      </c>
      <c r="F71" s="45">
        <v>70788</v>
      </c>
      <c r="I71" s="4" t="s">
        <v>41</v>
      </c>
      <c r="J71" s="8"/>
      <c r="K71" s="24">
        <v>4526786</v>
      </c>
    </row>
    <row r="72" spans="3:11" x14ac:dyDescent="0.25">
      <c r="C72" s="8"/>
      <c r="D72" s="5"/>
      <c r="E72" s="8" t="s">
        <v>101</v>
      </c>
      <c r="F72" s="5">
        <v>0</v>
      </c>
      <c r="I72" s="4" t="s">
        <v>52</v>
      </c>
      <c r="J72" s="8"/>
      <c r="K72" s="24">
        <v>8954976</v>
      </c>
    </row>
    <row r="73" spans="3:11" x14ac:dyDescent="0.25">
      <c r="C73" s="8"/>
      <c r="D73" s="5"/>
      <c r="E73" s="8" t="s">
        <v>102</v>
      </c>
      <c r="F73" s="45">
        <v>1320000</v>
      </c>
      <c r="I73" s="4"/>
      <c r="J73" s="8"/>
      <c r="K73" s="8"/>
    </row>
    <row r="74" spans="3:11" x14ac:dyDescent="0.25">
      <c r="C74" s="8"/>
      <c r="D74" s="5"/>
      <c r="E74" s="8"/>
      <c r="F74" s="5"/>
      <c r="I74" s="4"/>
      <c r="J74" s="8"/>
      <c r="K74" s="8"/>
    </row>
    <row r="75" spans="3:11" ht="15.75" thickBot="1" x14ac:dyDescent="0.3">
      <c r="C75" s="8"/>
      <c r="D75" s="5"/>
      <c r="E75" s="8"/>
      <c r="F75" s="5"/>
      <c r="I75" s="4" t="s">
        <v>40</v>
      </c>
      <c r="J75" s="8"/>
      <c r="K75" s="49">
        <f>K71+K72</f>
        <v>13481762</v>
      </c>
    </row>
    <row r="76" spans="3:11" ht="15.75" thickTop="1" x14ac:dyDescent="0.25">
      <c r="C76" s="8"/>
      <c r="D76" s="5"/>
      <c r="E76" s="8"/>
      <c r="F76" s="5"/>
      <c r="I76" s="25" t="s">
        <v>81</v>
      </c>
      <c r="J76" s="8"/>
      <c r="K76" s="8"/>
    </row>
    <row r="77" spans="3:11" x14ac:dyDescent="0.25">
      <c r="C77" s="8"/>
      <c r="D77" s="5"/>
      <c r="E77" s="8"/>
      <c r="F77" s="5"/>
      <c r="I77" s="4" t="s">
        <v>61</v>
      </c>
      <c r="J77" s="8"/>
      <c r="K77" s="24">
        <v>2630867</v>
      </c>
    </row>
    <row r="78" spans="3:11" x14ac:dyDescent="0.25">
      <c r="C78" s="8"/>
      <c r="D78" s="5"/>
      <c r="E78" s="8"/>
      <c r="F78" s="5"/>
      <c r="I78" s="8" t="s">
        <v>46</v>
      </c>
      <c r="J78" s="4"/>
      <c r="K78" s="24">
        <v>9859428</v>
      </c>
    </row>
    <row r="79" spans="3:11" x14ac:dyDescent="0.25">
      <c r="C79" s="8"/>
      <c r="D79" s="5"/>
      <c r="E79" s="8"/>
      <c r="F79" s="5"/>
      <c r="I79" s="4" t="s">
        <v>42</v>
      </c>
      <c r="J79" s="8"/>
      <c r="K79" s="24">
        <v>991466</v>
      </c>
    </row>
    <row r="80" spans="3:11" x14ac:dyDescent="0.25">
      <c r="C80" s="8"/>
      <c r="D80" s="5"/>
      <c r="E80" s="8"/>
      <c r="F80" s="5"/>
      <c r="I80" s="4"/>
      <c r="J80" s="8"/>
      <c r="K80" s="8"/>
    </row>
    <row r="81" spans="3:11" x14ac:dyDescent="0.25">
      <c r="C81" s="8"/>
      <c r="D81" s="5"/>
      <c r="E81" s="8"/>
      <c r="F81" s="5"/>
      <c r="I81" s="4"/>
      <c r="J81" s="8"/>
      <c r="K81" s="8"/>
    </row>
    <row r="82" spans="3:11" ht="15.75" thickBot="1" x14ac:dyDescent="0.3">
      <c r="C82" s="8"/>
      <c r="D82" s="5"/>
      <c r="E82" s="8"/>
      <c r="F82" s="5"/>
      <c r="I82" s="6"/>
      <c r="J82" s="10"/>
      <c r="K82" s="49">
        <f>K77+K78+K79</f>
        <v>13481761</v>
      </c>
    </row>
    <row r="83" spans="3:11" ht="15.75" thickTop="1" x14ac:dyDescent="0.25">
      <c r="C83" s="8"/>
      <c r="D83" s="5"/>
      <c r="E83" s="8"/>
      <c r="F83" s="5"/>
    </row>
    <row r="84" spans="3:11" ht="15.75" thickBot="1" x14ac:dyDescent="0.3">
      <c r="C84" s="2" t="s">
        <v>9</v>
      </c>
      <c r="D84" s="49">
        <f>D70+D71</f>
        <v>36317486</v>
      </c>
      <c r="E84" s="2" t="s">
        <v>9</v>
      </c>
      <c r="F84" s="49">
        <f>F70+F71+F72+F73</f>
        <v>26509533</v>
      </c>
    </row>
    <row r="85" spans="3:11" ht="15.75" thickTop="1" x14ac:dyDescent="0.25"/>
    <row r="86" spans="3:11" x14ac:dyDescent="0.25">
      <c r="F86" s="1" t="s">
        <v>43</v>
      </c>
    </row>
    <row r="88" spans="3:11" x14ac:dyDescent="0.25">
      <c r="D88" s="1" t="s">
        <v>12</v>
      </c>
      <c r="E88" s="1"/>
    </row>
    <row r="89" spans="3:11" x14ac:dyDescent="0.25">
      <c r="C89" s="13" t="s">
        <v>0</v>
      </c>
      <c r="D89" s="13" t="s">
        <v>11</v>
      </c>
      <c r="E89" s="13" t="s">
        <v>10</v>
      </c>
      <c r="F89" s="16" t="s">
        <v>11</v>
      </c>
      <c r="I89" s="1" t="s">
        <v>15</v>
      </c>
    </row>
    <row r="90" spans="3:11" x14ac:dyDescent="0.25">
      <c r="C90" s="11" t="s">
        <v>93</v>
      </c>
      <c r="D90" s="45">
        <v>17916736</v>
      </c>
      <c r="E90" s="8" t="s">
        <v>98</v>
      </c>
      <c r="F90" s="48">
        <v>25890145</v>
      </c>
      <c r="I90" s="7" t="s">
        <v>15</v>
      </c>
      <c r="J90" s="2"/>
      <c r="K90" s="2" t="s">
        <v>40</v>
      </c>
    </row>
    <row r="91" spans="3:11" x14ac:dyDescent="0.25">
      <c r="C91" s="8" t="s">
        <v>94</v>
      </c>
      <c r="D91" s="45">
        <v>9815506</v>
      </c>
      <c r="E91" s="8" t="s">
        <v>95</v>
      </c>
      <c r="F91" s="45">
        <v>87107</v>
      </c>
      <c r="I91" s="25" t="s">
        <v>7</v>
      </c>
      <c r="J91" s="8"/>
      <c r="K91" s="8"/>
    </row>
    <row r="92" spans="3:11" x14ac:dyDescent="0.25">
      <c r="C92" s="8"/>
      <c r="D92" s="5"/>
      <c r="E92" s="8" t="s">
        <v>96</v>
      </c>
      <c r="F92" s="45">
        <v>3883814</v>
      </c>
      <c r="I92" s="4" t="s">
        <v>41</v>
      </c>
      <c r="J92" s="8"/>
      <c r="K92" s="24">
        <v>3668687</v>
      </c>
    </row>
    <row r="93" spans="3:11" x14ac:dyDescent="0.25">
      <c r="C93" s="8"/>
      <c r="D93" s="5"/>
      <c r="E93" s="8" t="s">
        <v>97</v>
      </c>
      <c r="F93" s="45">
        <v>5925738</v>
      </c>
      <c r="I93" s="4" t="s">
        <v>52</v>
      </c>
      <c r="J93" s="8"/>
      <c r="K93" s="24">
        <v>2614396</v>
      </c>
    </row>
    <row r="94" spans="3:11" x14ac:dyDescent="0.25">
      <c r="C94" s="8"/>
      <c r="D94" s="5"/>
      <c r="E94" s="8"/>
      <c r="F94" s="5"/>
      <c r="I94" s="4"/>
      <c r="J94" s="8"/>
      <c r="K94" s="8"/>
    </row>
    <row r="95" spans="3:11" x14ac:dyDescent="0.25">
      <c r="C95" s="8"/>
      <c r="D95" s="5"/>
      <c r="E95" s="8"/>
      <c r="F95" s="5"/>
      <c r="I95" s="4"/>
      <c r="J95" s="8"/>
      <c r="K95" s="8"/>
    </row>
    <row r="96" spans="3:11" ht="15.75" thickBot="1" x14ac:dyDescent="0.3">
      <c r="C96" s="8"/>
      <c r="D96" s="5"/>
      <c r="E96" s="8"/>
      <c r="F96" s="5"/>
      <c r="I96" s="4" t="s">
        <v>40</v>
      </c>
      <c r="J96" s="8"/>
      <c r="K96" s="49">
        <f>K92+K93</f>
        <v>6283083</v>
      </c>
    </row>
    <row r="97" spans="3:11" ht="15.75" thickTop="1" x14ac:dyDescent="0.25">
      <c r="C97" s="8"/>
      <c r="D97" s="5"/>
      <c r="E97" s="8"/>
      <c r="F97" s="5"/>
      <c r="I97" s="25" t="s">
        <v>81</v>
      </c>
      <c r="J97" s="8"/>
      <c r="K97" s="8"/>
    </row>
    <row r="98" spans="3:11" x14ac:dyDescent="0.25">
      <c r="C98" s="8"/>
      <c r="D98" s="5"/>
      <c r="E98" s="8"/>
      <c r="F98" s="5"/>
      <c r="I98" s="4" t="s">
        <v>61</v>
      </c>
      <c r="J98" s="8"/>
      <c r="K98" s="24">
        <v>-5364192</v>
      </c>
    </row>
    <row r="99" spans="3:11" x14ac:dyDescent="0.25">
      <c r="C99" s="8"/>
      <c r="D99" s="5"/>
      <c r="E99" s="8"/>
      <c r="F99" s="5"/>
      <c r="I99" s="8" t="s">
        <v>46</v>
      </c>
      <c r="J99" s="4"/>
      <c r="K99" s="24">
        <v>10772778</v>
      </c>
    </row>
    <row r="100" spans="3:11" x14ac:dyDescent="0.25">
      <c r="C100" s="8"/>
      <c r="D100" s="5"/>
      <c r="E100" s="8"/>
      <c r="F100" s="5"/>
      <c r="I100" s="4" t="s">
        <v>42</v>
      </c>
      <c r="J100" s="8"/>
      <c r="K100" s="24">
        <v>874496</v>
      </c>
    </row>
    <row r="101" spans="3:11" x14ac:dyDescent="0.25">
      <c r="C101" s="8"/>
      <c r="D101" s="5"/>
      <c r="E101" s="8"/>
      <c r="F101" s="5"/>
      <c r="I101" s="4"/>
      <c r="J101" s="8"/>
      <c r="K101" s="8"/>
    </row>
    <row r="102" spans="3:11" x14ac:dyDescent="0.25">
      <c r="C102" s="8"/>
      <c r="D102" s="5"/>
      <c r="E102" s="8"/>
      <c r="F102" s="5"/>
      <c r="I102" s="4"/>
      <c r="J102" s="8"/>
      <c r="K102" s="8"/>
    </row>
    <row r="103" spans="3:11" ht="15.75" thickBot="1" x14ac:dyDescent="0.3">
      <c r="C103" s="8"/>
      <c r="D103" s="5"/>
      <c r="E103" s="8"/>
      <c r="F103" s="5"/>
      <c r="I103" s="6"/>
      <c r="J103" s="10"/>
      <c r="K103" s="49">
        <f>K98+K99+K100</f>
        <v>6283082</v>
      </c>
    </row>
    <row r="104" spans="3:11" ht="15.75" thickTop="1" x14ac:dyDescent="0.25">
      <c r="C104" s="8"/>
      <c r="D104" s="5"/>
      <c r="E104" s="8"/>
      <c r="F104" s="5"/>
    </row>
    <row r="105" spans="3:11" x14ac:dyDescent="0.25">
      <c r="C105" s="8"/>
      <c r="D105" s="5"/>
      <c r="E105" s="8"/>
      <c r="F105" s="5"/>
    </row>
    <row r="106" spans="3:11" x14ac:dyDescent="0.25">
      <c r="C106" s="8"/>
      <c r="D106" s="5"/>
      <c r="E106" s="8"/>
      <c r="F106" s="5"/>
    </row>
    <row r="107" spans="3:11" ht="15.75" thickBot="1" x14ac:dyDescent="0.3">
      <c r="C107" s="2" t="s">
        <v>9</v>
      </c>
      <c r="D107" s="49">
        <f>D90+D91</f>
        <v>27732242</v>
      </c>
      <c r="E107" s="2" t="s">
        <v>9</v>
      </c>
      <c r="F107" s="49">
        <f>F90+F91+F92+F93</f>
        <v>35786804</v>
      </c>
    </row>
    <row r="108" spans="3:11" ht="15.75" thickTop="1" x14ac:dyDescent="0.25"/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58"/>
  <sheetViews>
    <sheetView tabSelected="1" topLeftCell="A43" workbookViewId="0">
      <selection activeCell="J46" sqref="J46"/>
    </sheetView>
  </sheetViews>
  <sheetFormatPr defaultRowHeight="15" x14ac:dyDescent="0.25"/>
  <cols>
    <col min="2" max="2" width="18.5703125" customWidth="1"/>
    <col min="3" max="3" width="15.42578125" customWidth="1"/>
    <col min="4" max="4" width="14.42578125" customWidth="1"/>
    <col min="5" max="5" width="15.140625" customWidth="1"/>
  </cols>
  <sheetData>
    <row r="4" spans="2:6" ht="18.75" x14ac:dyDescent="0.3">
      <c r="F4" s="20" t="s">
        <v>16</v>
      </c>
    </row>
    <row r="5" spans="2:6" x14ac:dyDescent="0.25">
      <c r="F5" s="1" t="s">
        <v>89</v>
      </c>
    </row>
    <row r="6" spans="2:6" x14ac:dyDescent="0.25">
      <c r="F6" s="1"/>
    </row>
    <row r="7" spans="2:6" x14ac:dyDescent="0.25">
      <c r="B7" s="18" t="s">
        <v>18</v>
      </c>
      <c r="C7" s="18" t="s">
        <v>0</v>
      </c>
      <c r="D7" s="18" t="s">
        <v>1</v>
      </c>
      <c r="E7" s="18" t="s">
        <v>67</v>
      </c>
    </row>
    <row r="8" spans="2:6" x14ac:dyDescent="0.25">
      <c r="B8" s="18" t="s">
        <v>19</v>
      </c>
      <c r="C8" s="18"/>
      <c r="D8" s="18"/>
      <c r="E8" s="18"/>
    </row>
    <row r="9" spans="2:6" x14ac:dyDescent="0.25">
      <c r="B9" s="18" t="s">
        <v>33</v>
      </c>
      <c r="C9" s="18"/>
      <c r="D9" s="18"/>
      <c r="E9" s="18"/>
    </row>
    <row r="10" spans="2:6" x14ac:dyDescent="0.25">
      <c r="B10" s="18" t="s">
        <v>22</v>
      </c>
      <c r="C10" s="18"/>
      <c r="D10" s="18"/>
      <c r="E10" s="18"/>
    </row>
    <row r="11" spans="2:6" x14ac:dyDescent="0.25">
      <c r="B11" s="18" t="s">
        <v>20</v>
      </c>
      <c r="C11" s="18">
        <v>68930021</v>
      </c>
      <c r="D11" s="18">
        <v>57944991</v>
      </c>
      <c r="E11" s="18">
        <v>10985030</v>
      </c>
    </row>
    <row r="12" spans="2:6" x14ac:dyDescent="0.25">
      <c r="B12" s="18" t="s">
        <v>21</v>
      </c>
      <c r="C12" s="18">
        <v>3211226.29</v>
      </c>
      <c r="D12" s="18">
        <v>5669064</v>
      </c>
      <c r="E12" s="18">
        <v>-2457837.71</v>
      </c>
    </row>
    <row r="13" spans="2:6" x14ac:dyDescent="0.25">
      <c r="B13" s="18" t="s">
        <v>34</v>
      </c>
      <c r="C13" s="18">
        <v>132174107</v>
      </c>
      <c r="D13" s="18">
        <v>131157560</v>
      </c>
      <c r="E13" s="18">
        <v>1016547</v>
      </c>
    </row>
    <row r="14" spans="2:6" x14ac:dyDescent="0.25">
      <c r="B14" s="18" t="s">
        <v>35</v>
      </c>
      <c r="C14" s="18">
        <v>5572039.0999999996</v>
      </c>
      <c r="D14" s="18">
        <v>3229400</v>
      </c>
      <c r="E14" s="18">
        <v>2342639.0999999996</v>
      </c>
    </row>
    <row r="15" spans="2:6" x14ac:dyDescent="0.25">
      <c r="B15" s="18" t="s">
        <v>36</v>
      </c>
      <c r="D15" s="18"/>
      <c r="E15" s="18"/>
    </row>
    <row r="24" spans="2:6" ht="18.75" x14ac:dyDescent="0.3">
      <c r="F24" s="20" t="s">
        <v>16</v>
      </c>
    </row>
    <row r="25" spans="2:6" x14ac:dyDescent="0.25">
      <c r="F25" s="1" t="s">
        <v>90</v>
      </c>
    </row>
    <row r="27" spans="2:6" x14ac:dyDescent="0.25">
      <c r="B27" s="32" t="s">
        <v>18</v>
      </c>
      <c r="C27" s="33" t="s">
        <v>0</v>
      </c>
      <c r="D27" s="33" t="s">
        <v>1</v>
      </c>
      <c r="E27" s="34" t="s">
        <v>67</v>
      </c>
    </row>
    <row r="28" spans="2:6" x14ac:dyDescent="0.25">
      <c r="B28" s="35" t="s">
        <v>19</v>
      </c>
      <c r="C28" s="36"/>
      <c r="D28" s="36"/>
      <c r="E28" s="37"/>
    </row>
    <row r="29" spans="2:6" x14ac:dyDescent="0.25">
      <c r="B29" s="38" t="s">
        <v>33</v>
      </c>
      <c r="C29" s="39"/>
      <c r="D29" s="39"/>
      <c r="E29" s="40"/>
    </row>
    <row r="30" spans="2:6" x14ac:dyDescent="0.25">
      <c r="B30" s="35" t="s">
        <v>22</v>
      </c>
      <c r="C30" s="36"/>
      <c r="D30" s="36"/>
      <c r="E30" s="37"/>
    </row>
    <row r="31" spans="2:6" x14ac:dyDescent="0.25">
      <c r="B31" s="38" t="s">
        <v>20</v>
      </c>
      <c r="C31" s="39">
        <v>54777891</v>
      </c>
      <c r="D31" s="39">
        <v>53837811</v>
      </c>
      <c r="E31" s="42">
        <v>940080</v>
      </c>
    </row>
    <row r="32" spans="2:6" x14ac:dyDescent="0.25">
      <c r="B32" s="35" t="s">
        <v>21</v>
      </c>
      <c r="C32" s="36">
        <v>29805387.120000001</v>
      </c>
      <c r="D32" s="36">
        <v>11085412.199999999</v>
      </c>
      <c r="E32" s="37">
        <v>18719974.920000002</v>
      </c>
    </row>
    <row r="33" spans="2:6" x14ac:dyDescent="0.25">
      <c r="B33" s="38" t="s">
        <v>34</v>
      </c>
      <c r="C33" s="39"/>
      <c r="D33" s="39"/>
      <c r="E33" s="40"/>
    </row>
    <row r="34" spans="2:6" x14ac:dyDescent="0.25">
      <c r="B34" s="35" t="s">
        <v>35</v>
      </c>
      <c r="C34" s="36"/>
      <c r="D34" s="36"/>
      <c r="E34" s="37"/>
    </row>
    <row r="35" spans="2:6" x14ac:dyDescent="0.25">
      <c r="B35" s="38" t="s">
        <v>36</v>
      </c>
      <c r="C35" s="41"/>
      <c r="D35" s="39"/>
      <c r="E35" s="40"/>
    </row>
    <row r="47" spans="2:6" ht="18.75" x14ac:dyDescent="0.3">
      <c r="F47" s="20" t="s">
        <v>16</v>
      </c>
    </row>
    <row r="48" spans="2:6" x14ac:dyDescent="0.25">
      <c r="F48" s="1" t="s">
        <v>92</v>
      </c>
    </row>
    <row r="50" spans="2:5" x14ac:dyDescent="0.25">
      <c r="B50" s="32" t="s">
        <v>18</v>
      </c>
      <c r="C50" s="33" t="s">
        <v>0</v>
      </c>
      <c r="D50" s="33" t="s">
        <v>1</v>
      </c>
      <c r="E50" s="34" t="s">
        <v>67</v>
      </c>
    </row>
    <row r="51" spans="2:5" x14ac:dyDescent="0.25">
      <c r="B51" s="35" t="s">
        <v>19</v>
      </c>
      <c r="C51" s="36">
        <v>2423194</v>
      </c>
      <c r="D51" s="43">
        <v>1732301</v>
      </c>
      <c r="E51" s="37">
        <v>690893</v>
      </c>
    </row>
    <row r="52" spans="2:5" x14ac:dyDescent="0.25">
      <c r="B52" s="38" t="s">
        <v>33</v>
      </c>
      <c r="C52" s="39"/>
      <c r="D52" s="39"/>
      <c r="E52" s="40"/>
    </row>
    <row r="53" spans="2:5" x14ac:dyDescent="0.25">
      <c r="B53" s="35" t="s">
        <v>22</v>
      </c>
      <c r="C53" s="36"/>
      <c r="D53" s="36"/>
      <c r="E53" s="37"/>
    </row>
    <row r="54" spans="2:5" x14ac:dyDescent="0.25">
      <c r="B54" s="38" t="s">
        <v>20</v>
      </c>
      <c r="C54" s="39">
        <v>88723683</v>
      </c>
      <c r="D54" s="39">
        <v>53703420</v>
      </c>
      <c r="E54" s="42">
        <v>35020263</v>
      </c>
    </row>
    <row r="55" spans="2:5" x14ac:dyDescent="0.25">
      <c r="B55" s="35" t="s">
        <v>21</v>
      </c>
      <c r="C55" s="36">
        <v>4297948.4000000004</v>
      </c>
      <c r="D55" s="36">
        <v>22424328</v>
      </c>
      <c r="E55" s="37">
        <v>-18126379.600000001</v>
      </c>
    </row>
    <row r="56" spans="2:5" x14ac:dyDescent="0.25">
      <c r="B56" s="38" t="s">
        <v>34</v>
      </c>
      <c r="C56" s="39"/>
      <c r="D56" s="39"/>
      <c r="E56" s="40"/>
    </row>
    <row r="57" spans="2:5" x14ac:dyDescent="0.25">
      <c r="B57" s="35" t="s">
        <v>35</v>
      </c>
      <c r="C57" s="36">
        <v>3749716.1</v>
      </c>
      <c r="D57" s="44">
        <v>3140938</v>
      </c>
      <c r="E57" s="37">
        <v>608778.10000000009</v>
      </c>
    </row>
    <row r="58" spans="2:5" x14ac:dyDescent="0.25">
      <c r="B58" s="38" t="s">
        <v>36</v>
      </c>
      <c r="C58" s="41"/>
      <c r="D58" s="39"/>
      <c r="E58" s="40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91"/>
  <sheetViews>
    <sheetView topLeftCell="D1" zoomScale="96" zoomScaleNormal="96" workbookViewId="0">
      <selection activeCell="R7" sqref="R7"/>
    </sheetView>
  </sheetViews>
  <sheetFormatPr defaultRowHeight="15" x14ac:dyDescent="0.25"/>
  <cols>
    <col min="3" max="3" width="17.140625" customWidth="1"/>
    <col min="4" max="4" width="16.85546875" customWidth="1"/>
    <col min="5" max="5" width="18.140625" customWidth="1"/>
    <col min="6" max="6" width="20.85546875" customWidth="1"/>
    <col min="7" max="8" width="11" customWidth="1"/>
    <col min="9" max="9" width="20.42578125" customWidth="1"/>
    <col min="11" max="11" width="11.140625" bestFit="1" customWidth="1"/>
  </cols>
  <sheetData>
    <row r="1" spans="3:6" ht="19.5" x14ac:dyDescent="0.3">
      <c r="D1" s="1"/>
      <c r="F1" s="12" t="s">
        <v>31</v>
      </c>
    </row>
    <row r="5" spans="3:6" x14ac:dyDescent="0.25">
      <c r="C5" s="19" t="s">
        <v>6</v>
      </c>
      <c r="D5" s="19" t="s">
        <v>23</v>
      </c>
      <c r="E5" s="19" t="s">
        <v>24</v>
      </c>
      <c r="F5" s="19" t="s">
        <v>25</v>
      </c>
    </row>
    <row r="6" spans="3:6" x14ac:dyDescent="0.25">
      <c r="C6" s="19"/>
      <c r="D6" s="19"/>
      <c r="E6" s="19"/>
      <c r="F6" s="19"/>
    </row>
    <row r="7" spans="3:6" x14ac:dyDescent="0.25">
      <c r="C7" s="19" t="s">
        <v>38</v>
      </c>
      <c r="D7" s="19">
        <v>3466000</v>
      </c>
      <c r="E7" s="19">
        <v>3395463.97</v>
      </c>
      <c r="F7" s="23">
        <f>Table21014234[[#This Row],[Income (Rs.)]]-Table21014234[[#This Row],[Expense (Rs.)]]</f>
        <v>70536.029999999795</v>
      </c>
    </row>
    <row r="8" spans="3:6" x14ac:dyDescent="0.25">
      <c r="C8" s="19" t="s">
        <v>28</v>
      </c>
      <c r="D8" s="19">
        <v>2181000</v>
      </c>
      <c r="E8" s="19">
        <v>2197319.77</v>
      </c>
      <c r="F8" s="23">
        <f>Table21014234[[#This Row],[Income (Rs.)]]-Table21014234[[#This Row],[Expense (Rs.)]]</f>
        <v>-16319.770000000019</v>
      </c>
    </row>
    <row r="9" spans="3:6" x14ac:dyDescent="0.25">
      <c r="C9" s="19" t="s">
        <v>27</v>
      </c>
      <c r="D9" s="19">
        <v>1845000</v>
      </c>
      <c r="E9" s="19">
        <v>1883788.05</v>
      </c>
      <c r="F9" s="19">
        <f>Table21014234[[#This Row],[Income (Rs.)]]-Table21014234[[#This Row],[Expense (Rs.)]]</f>
        <v>-38788.050000000047</v>
      </c>
    </row>
    <row r="10" spans="3:6" x14ac:dyDescent="0.25">
      <c r="C10" s="19"/>
      <c r="D10" s="19"/>
      <c r="E10" s="19"/>
      <c r="F10" s="19">
        <f>Table21014234[[#This Row],[Income (Rs.)]]-Table21014234[[#This Row],[Expense (Rs.)]]</f>
        <v>0</v>
      </c>
    </row>
    <row r="11" spans="3:6" x14ac:dyDescent="0.25">
      <c r="C11" s="19"/>
      <c r="D11" s="19"/>
      <c r="E11" s="19"/>
      <c r="F11" s="19"/>
    </row>
    <row r="12" spans="3:6" x14ac:dyDescent="0.25">
      <c r="C12" s="19"/>
      <c r="D12" s="19"/>
      <c r="E12" s="19"/>
      <c r="F12" s="19"/>
    </row>
    <row r="13" spans="3:6" x14ac:dyDescent="0.25">
      <c r="C13" s="19"/>
      <c r="D13" s="19"/>
      <c r="E13" s="19"/>
      <c r="F13" s="19"/>
    </row>
    <row r="14" spans="3:6" x14ac:dyDescent="0.25">
      <c r="C14" s="19"/>
      <c r="D14" s="19"/>
      <c r="E14" s="19"/>
      <c r="F14" s="19"/>
    </row>
    <row r="15" spans="3:6" x14ac:dyDescent="0.25">
      <c r="C15" s="19"/>
      <c r="D15" s="19"/>
      <c r="E15" s="19"/>
      <c r="F15" s="19"/>
    </row>
    <row r="16" spans="3:6" x14ac:dyDescent="0.25">
      <c r="C16" s="19"/>
      <c r="D16" s="19"/>
      <c r="E16" s="19"/>
      <c r="F16" s="19"/>
    </row>
    <row r="18" spans="3:11" x14ac:dyDescent="0.25">
      <c r="F18" s="1" t="s">
        <v>48</v>
      </c>
    </row>
    <row r="19" spans="3:11" x14ac:dyDescent="0.25">
      <c r="I19" s="3"/>
      <c r="J19" s="3"/>
      <c r="K19" s="3"/>
    </row>
    <row r="20" spans="3:11" x14ac:dyDescent="0.25">
      <c r="D20" s="1" t="s">
        <v>12</v>
      </c>
      <c r="E20" s="1"/>
      <c r="I20" s="1" t="s">
        <v>15</v>
      </c>
    </row>
    <row r="21" spans="3:11" x14ac:dyDescent="0.25">
      <c r="D21" s="1"/>
      <c r="E21" s="1"/>
      <c r="I21" s="7"/>
      <c r="J21" s="2"/>
      <c r="K21" s="2" t="s">
        <v>9</v>
      </c>
    </row>
    <row r="22" spans="3:11" x14ac:dyDescent="0.25">
      <c r="C22" s="13" t="s">
        <v>0</v>
      </c>
      <c r="D22" s="13" t="s">
        <v>11</v>
      </c>
      <c r="E22" s="13" t="s">
        <v>10</v>
      </c>
      <c r="F22" s="16" t="s">
        <v>11</v>
      </c>
      <c r="I22" s="25" t="s">
        <v>7</v>
      </c>
      <c r="J22" s="8"/>
      <c r="K22" s="8"/>
    </row>
    <row r="23" spans="3:11" x14ac:dyDescent="0.25">
      <c r="C23" s="11" t="s">
        <v>121</v>
      </c>
      <c r="D23" s="45">
        <v>2906000</v>
      </c>
      <c r="E23" s="8" t="s">
        <v>106</v>
      </c>
      <c r="F23" s="48">
        <v>1698253.84</v>
      </c>
      <c r="I23" s="4" t="s">
        <v>44</v>
      </c>
      <c r="J23" s="8"/>
      <c r="K23" s="24">
        <v>0</v>
      </c>
    </row>
    <row r="24" spans="3:11" x14ac:dyDescent="0.25">
      <c r="C24" s="8" t="s">
        <v>122</v>
      </c>
      <c r="D24" s="45">
        <v>560000</v>
      </c>
      <c r="E24" s="8" t="s">
        <v>123</v>
      </c>
      <c r="F24" s="45">
        <v>460000</v>
      </c>
      <c r="I24" s="4" t="s">
        <v>45</v>
      </c>
      <c r="J24" s="8"/>
      <c r="K24" s="24">
        <v>126486.12</v>
      </c>
    </row>
    <row r="25" spans="3:11" x14ac:dyDescent="0.25">
      <c r="C25" s="8"/>
      <c r="D25" s="5"/>
      <c r="E25" s="8" t="s">
        <v>124</v>
      </c>
      <c r="F25" s="45">
        <v>64000</v>
      </c>
      <c r="I25" s="4"/>
      <c r="J25" s="8"/>
      <c r="K25" s="8"/>
    </row>
    <row r="26" spans="3:11" x14ac:dyDescent="0.25">
      <c r="C26" s="8"/>
      <c r="D26" s="5"/>
      <c r="E26" s="8" t="s">
        <v>125</v>
      </c>
      <c r="F26" s="45">
        <v>180750</v>
      </c>
      <c r="I26" s="4"/>
      <c r="J26" s="8"/>
      <c r="K26" s="8"/>
    </row>
    <row r="27" spans="3:11" ht="15.75" thickBot="1" x14ac:dyDescent="0.3">
      <c r="C27" s="8"/>
      <c r="D27" s="5"/>
      <c r="E27" s="8" t="s">
        <v>126</v>
      </c>
      <c r="F27" s="45">
        <v>83965.52</v>
      </c>
      <c r="I27" s="4" t="s">
        <v>40</v>
      </c>
      <c r="J27" s="8"/>
      <c r="K27" s="26">
        <f>K24</f>
        <v>126486.12</v>
      </c>
    </row>
    <row r="28" spans="3:11" ht="15.75" thickTop="1" x14ac:dyDescent="0.25">
      <c r="C28" s="8"/>
      <c r="D28" s="5"/>
      <c r="E28" s="8" t="s">
        <v>127</v>
      </c>
      <c r="F28" s="45">
        <v>90645</v>
      </c>
      <c r="I28" s="4" t="s">
        <v>8</v>
      </c>
      <c r="J28" s="8"/>
      <c r="K28" s="30">
        <v>126486.12</v>
      </c>
    </row>
    <row r="29" spans="3:11" x14ac:dyDescent="0.25">
      <c r="C29" s="8"/>
      <c r="D29" s="5"/>
      <c r="E29" s="8" t="s">
        <v>128</v>
      </c>
      <c r="F29" s="45">
        <v>468000</v>
      </c>
      <c r="I29" s="4" t="s">
        <v>42</v>
      </c>
      <c r="J29" s="8"/>
      <c r="K29" s="24">
        <v>0</v>
      </c>
    </row>
    <row r="30" spans="3:11" x14ac:dyDescent="0.25">
      <c r="C30" s="8"/>
      <c r="D30" s="5"/>
      <c r="E30" s="8" t="s">
        <v>129</v>
      </c>
      <c r="F30" s="45">
        <v>151380.6</v>
      </c>
      <c r="I30" s="4"/>
      <c r="J30" s="8"/>
      <c r="K30" s="8"/>
    </row>
    <row r="31" spans="3:11" x14ac:dyDescent="0.25">
      <c r="C31" s="8"/>
      <c r="D31" s="5"/>
      <c r="E31" s="8" t="s">
        <v>130</v>
      </c>
      <c r="F31" s="45">
        <v>48745</v>
      </c>
      <c r="I31" s="4"/>
      <c r="J31" s="8"/>
      <c r="K31" s="24"/>
    </row>
    <row r="32" spans="3:11" x14ac:dyDescent="0.25">
      <c r="C32" s="8"/>
      <c r="D32" s="5"/>
      <c r="E32" s="8" t="s">
        <v>131</v>
      </c>
      <c r="F32" s="45">
        <v>30000</v>
      </c>
      <c r="I32" s="4"/>
      <c r="J32" s="8"/>
      <c r="K32" s="8"/>
    </row>
    <row r="33" spans="3:11" x14ac:dyDescent="0.25">
      <c r="C33" s="8"/>
      <c r="D33" s="5"/>
      <c r="E33" s="8" t="s">
        <v>132</v>
      </c>
      <c r="F33" s="45">
        <v>43000</v>
      </c>
      <c r="I33" s="4"/>
      <c r="J33" s="8"/>
      <c r="K33" s="24"/>
    </row>
    <row r="34" spans="3:11" ht="15.75" thickBot="1" x14ac:dyDescent="0.3">
      <c r="C34" s="8"/>
      <c r="D34" s="5"/>
      <c r="E34" s="8" t="s">
        <v>133</v>
      </c>
      <c r="F34" s="45">
        <v>30374</v>
      </c>
      <c r="I34" s="6"/>
      <c r="J34" s="10"/>
      <c r="K34" s="26">
        <f>K28</f>
        <v>126486.12</v>
      </c>
    </row>
    <row r="35" spans="3:11" ht="15.75" thickTop="1" x14ac:dyDescent="0.25">
      <c r="C35" s="8"/>
      <c r="D35" s="5"/>
      <c r="E35" s="54" t="s">
        <v>134</v>
      </c>
      <c r="F35" s="24">
        <v>11350</v>
      </c>
      <c r="K35" s="27"/>
    </row>
    <row r="36" spans="3:11" x14ac:dyDescent="0.25">
      <c r="C36" s="8"/>
      <c r="D36" s="5"/>
      <c r="E36" s="8" t="s">
        <v>135</v>
      </c>
      <c r="F36" s="24">
        <v>35000</v>
      </c>
    </row>
    <row r="37" spans="3:11" x14ac:dyDescent="0.25">
      <c r="C37" s="8"/>
      <c r="D37" s="5"/>
      <c r="E37" s="8"/>
      <c r="F37" s="5"/>
    </row>
    <row r="38" spans="3:11" x14ac:dyDescent="0.25">
      <c r="C38" s="8"/>
      <c r="D38" s="5"/>
      <c r="E38" s="8"/>
      <c r="F38" s="5"/>
    </row>
    <row r="39" spans="3:11" x14ac:dyDescent="0.25">
      <c r="C39" s="8"/>
      <c r="D39" s="5"/>
      <c r="E39" s="8"/>
      <c r="F39" s="5"/>
    </row>
    <row r="40" spans="3:11" ht="15.75" thickBot="1" x14ac:dyDescent="0.3">
      <c r="C40" s="2" t="s">
        <v>9</v>
      </c>
      <c r="D40" s="49">
        <f>SUM(D23:D39)</f>
        <v>3466000</v>
      </c>
      <c r="E40" s="2" t="s">
        <v>9</v>
      </c>
      <c r="F40" s="53">
        <f>SUM(F23:F36)</f>
        <v>3395463.96</v>
      </c>
    </row>
    <row r="41" spans="3:11" ht="15.75" thickTop="1" x14ac:dyDescent="0.25"/>
    <row r="42" spans="3:11" x14ac:dyDescent="0.25">
      <c r="C42" s="3"/>
      <c r="D42" s="3"/>
      <c r="E42" s="3"/>
      <c r="F42" s="51"/>
    </row>
    <row r="43" spans="3:11" x14ac:dyDescent="0.25">
      <c r="F43" s="1" t="s">
        <v>84</v>
      </c>
    </row>
    <row r="45" spans="3:11" x14ac:dyDescent="0.25">
      <c r="D45" s="1" t="s">
        <v>12</v>
      </c>
      <c r="E45" s="1"/>
      <c r="I45" s="7"/>
      <c r="J45" s="2"/>
      <c r="K45" s="2" t="s">
        <v>9</v>
      </c>
    </row>
    <row r="46" spans="3:11" x14ac:dyDescent="0.25">
      <c r="C46" s="13" t="s">
        <v>0</v>
      </c>
      <c r="D46" s="13" t="s">
        <v>11</v>
      </c>
      <c r="E46" s="13" t="s">
        <v>10</v>
      </c>
      <c r="F46" s="16" t="s">
        <v>11</v>
      </c>
      <c r="I46" s="25" t="s">
        <v>7</v>
      </c>
      <c r="J46" s="8"/>
      <c r="K46" s="8"/>
    </row>
    <row r="47" spans="3:11" x14ac:dyDescent="0.25">
      <c r="C47" s="11" t="s">
        <v>120</v>
      </c>
      <c r="D47" s="45">
        <v>2181000</v>
      </c>
      <c r="E47" s="8" t="s">
        <v>106</v>
      </c>
      <c r="F47" s="48">
        <v>879000</v>
      </c>
      <c r="I47" s="4" t="s">
        <v>41</v>
      </c>
      <c r="J47" s="8"/>
      <c r="K47" s="27">
        <v>4250000</v>
      </c>
    </row>
    <row r="48" spans="3:11" x14ac:dyDescent="0.25">
      <c r="C48" s="8"/>
      <c r="D48" s="45"/>
      <c r="E48" s="8" t="s">
        <v>107</v>
      </c>
      <c r="F48" s="45">
        <v>164875</v>
      </c>
      <c r="I48" s="4" t="s">
        <v>45</v>
      </c>
      <c r="J48" s="8"/>
      <c r="K48" s="24">
        <v>110166.55</v>
      </c>
    </row>
    <row r="49" spans="3:11" x14ac:dyDescent="0.25">
      <c r="C49" s="8"/>
      <c r="D49" s="5"/>
      <c r="E49" s="8" t="s">
        <v>108</v>
      </c>
      <c r="F49" s="45">
        <v>264250</v>
      </c>
      <c r="I49" s="4"/>
      <c r="J49" s="8"/>
      <c r="K49" s="24"/>
    </row>
    <row r="50" spans="3:11" x14ac:dyDescent="0.25">
      <c r="C50" s="8"/>
      <c r="D50" s="5"/>
      <c r="E50" s="8" t="s">
        <v>110</v>
      </c>
      <c r="F50" s="45">
        <v>291833</v>
      </c>
      <c r="I50" s="4"/>
      <c r="J50" s="8"/>
      <c r="K50" s="24"/>
    </row>
    <row r="51" spans="3:11" ht="15.75" thickBot="1" x14ac:dyDescent="0.3">
      <c r="C51" s="8"/>
      <c r="D51" s="5"/>
      <c r="E51" s="8" t="s">
        <v>111</v>
      </c>
      <c r="F51" s="45">
        <v>157081.89000000001</v>
      </c>
      <c r="I51" s="4"/>
      <c r="J51" s="8"/>
      <c r="K51" s="26">
        <f>K47+K48</f>
        <v>4360166.55</v>
      </c>
    </row>
    <row r="52" spans="3:11" ht="15.75" thickTop="1" x14ac:dyDescent="0.25">
      <c r="C52" s="8"/>
      <c r="D52" s="5"/>
      <c r="E52" s="8" t="s">
        <v>112</v>
      </c>
      <c r="F52" s="45">
        <v>28965.25</v>
      </c>
      <c r="I52" s="25" t="s">
        <v>8</v>
      </c>
      <c r="J52" s="8"/>
      <c r="K52" s="8"/>
    </row>
    <row r="53" spans="3:11" x14ac:dyDescent="0.25">
      <c r="C53" s="8"/>
      <c r="D53" s="5"/>
      <c r="E53" s="8" t="s">
        <v>113</v>
      </c>
      <c r="F53" s="45">
        <v>85695</v>
      </c>
      <c r="I53" s="4" t="s">
        <v>49</v>
      </c>
      <c r="J53" s="8"/>
      <c r="K53" s="24">
        <v>4360166.3499999996</v>
      </c>
    </row>
    <row r="54" spans="3:11" x14ac:dyDescent="0.25">
      <c r="C54" s="8"/>
      <c r="D54" s="5"/>
      <c r="E54" s="8" t="s">
        <v>114</v>
      </c>
      <c r="F54" s="45">
        <v>22750</v>
      </c>
      <c r="I54" s="4" t="s">
        <v>50</v>
      </c>
      <c r="J54" s="8"/>
      <c r="K54" s="24"/>
    </row>
    <row r="55" spans="3:11" x14ac:dyDescent="0.25">
      <c r="C55" s="8"/>
      <c r="D55" s="5"/>
      <c r="E55" s="8" t="s">
        <v>119</v>
      </c>
      <c r="F55" s="45">
        <v>52300</v>
      </c>
      <c r="I55" s="4" t="s">
        <v>42</v>
      </c>
      <c r="J55" s="8"/>
      <c r="K55" s="28">
        <v>0</v>
      </c>
    </row>
    <row r="56" spans="3:11" x14ac:dyDescent="0.25">
      <c r="C56" s="8"/>
      <c r="D56" s="5"/>
      <c r="E56" s="8" t="s">
        <v>116</v>
      </c>
      <c r="F56" s="45">
        <v>119350</v>
      </c>
      <c r="I56" s="4"/>
      <c r="J56" s="8"/>
      <c r="K56" s="29"/>
    </row>
    <row r="57" spans="3:11" x14ac:dyDescent="0.25">
      <c r="C57" s="8"/>
      <c r="D57" s="5"/>
      <c r="E57" s="8" t="s">
        <v>117</v>
      </c>
      <c r="F57" s="45">
        <v>6018.24</v>
      </c>
      <c r="I57" s="4"/>
      <c r="J57" s="8"/>
      <c r="K57" s="28"/>
    </row>
    <row r="58" spans="3:11" ht="15.75" thickBot="1" x14ac:dyDescent="0.3">
      <c r="C58" s="8"/>
      <c r="D58" s="5"/>
      <c r="E58" s="8" t="s">
        <v>118</v>
      </c>
      <c r="F58" s="45">
        <v>125201</v>
      </c>
      <c r="I58" s="6"/>
      <c r="J58" s="10"/>
      <c r="K58" s="26">
        <f>K53+K54</f>
        <v>4360166.3499999996</v>
      </c>
    </row>
    <row r="59" spans="3:11" ht="15.75" thickTop="1" x14ac:dyDescent="0.25">
      <c r="C59" s="8"/>
      <c r="D59" s="5"/>
      <c r="E59" s="8"/>
      <c r="F59" s="24"/>
    </row>
    <row r="60" spans="3:11" x14ac:dyDescent="0.25">
      <c r="C60" s="8"/>
      <c r="D60" s="5"/>
      <c r="E60" s="8"/>
      <c r="F60" s="8"/>
    </row>
    <row r="61" spans="3:11" x14ac:dyDescent="0.25">
      <c r="C61" s="8"/>
      <c r="D61" s="5"/>
      <c r="E61" s="8"/>
      <c r="F61" s="5"/>
    </row>
    <row r="62" spans="3:11" x14ac:dyDescent="0.25">
      <c r="C62" s="8"/>
      <c r="D62" s="5"/>
      <c r="E62" s="8"/>
      <c r="F62" s="5"/>
    </row>
    <row r="63" spans="3:11" x14ac:dyDescent="0.25">
      <c r="C63" s="8"/>
      <c r="D63" s="5"/>
      <c r="E63" s="8"/>
      <c r="F63" s="5"/>
    </row>
    <row r="64" spans="3:11" ht="15.75" thickBot="1" x14ac:dyDescent="0.3">
      <c r="C64" s="2" t="s">
        <v>9</v>
      </c>
      <c r="D64" s="49">
        <f>D47</f>
        <v>2181000</v>
      </c>
      <c r="E64" s="2" t="s">
        <v>9</v>
      </c>
      <c r="F64" s="53">
        <f>SUM(F47:F59)</f>
        <v>2197319.38</v>
      </c>
    </row>
    <row r="65" spans="3:11" ht="15.75" thickTop="1" x14ac:dyDescent="0.25"/>
    <row r="68" spans="3:11" x14ac:dyDescent="0.25">
      <c r="F68" s="1" t="s">
        <v>83</v>
      </c>
    </row>
    <row r="70" spans="3:11" x14ac:dyDescent="0.25">
      <c r="D70" s="1" t="s">
        <v>12</v>
      </c>
      <c r="E70" s="1"/>
      <c r="I70" s="7"/>
      <c r="J70" s="2"/>
      <c r="K70" s="2" t="s">
        <v>9</v>
      </c>
    </row>
    <row r="71" spans="3:11" x14ac:dyDescent="0.25">
      <c r="C71" s="13" t="s">
        <v>0</v>
      </c>
      <c r="D71" s="13" t="s">
        <v>11</v>
      </c>
      <c r="E71" s="13" t="s">
        <v>10</v>
      </c>
      <c r="F71" s="16" t="s">
        <v>11</v>
      </c>
      <c r="I71" s="25" t="s">
        <v>7</v>
      </c>
      <c r="J71" s="8"/>
      <c r="K71" s="8"/>
    </row>
    <row r="72" spans="3:11" x14ac:dyDescent="0.25">
      <c r="C72" s="11" t="s">
        <v>105</v>
      </c>
      <c r="D72" s="45">
        <v>1845000</v>
      </c>
      <c r="E72" s="8" t="s">
        <v>106</v>
      </c>
      <c r="F72" s="48">
        <v>772000</v>
      </c>
      <c r="I72" s="4" t="s">
        <v>41</v>
      </c>
      <c r="J72" s="8"/>
      <c r="K72" s="27">
        <v>4250000</v>
      </c>
    </row>
    <row r="73" spans="3:11" x14ac:dyDescent="0.25">
      <c r="C73" s="8"/>
      <c r="D73" s="5"/>
      <c r="E73" s="8" t="s">
        <v>107</v>
      </c>
      <c r="F73" s="45">
        <v>154108</v>
      </c>
      <c r="I73" s="4" t="s">
        <v>45</v>
      </c>
      <c r="J73" s="8"/>
      <c r="K73" s="24">
        <v>71378.3</v>
      </c>
    </row>
    <row r="74" spans="3:11" x14ac:dyDescent="0.25">
      <c r="C74" s="8"/>
      <c r="D74" s="5"/>
      <c r="E74" s="8" t="s">
        <v>108</v>
      </c>
      <c r="F74" s="45">
        <v>172793</v>
      </c>
      <c r="I74" s="4"/>
      <c r="J74" s="8"/>
      <c r="K74" s="24"/>
    </row>
    <row r="75" spans="3:11" x14ac:dyDescent="0.25">
      <c r="C75" s="8"/>
      <c r="D75" s="5"/>
      <c r="E75" s="8" t="s">
        <v>109</v>
      </c>
      <c r="F75" s="45">
        <v>115850</v>
      </c>
      <c r="I75" s="4"/>
      <c r="J75" s="8"/>
      <c r="K75" s="24"/>
    </row>
    <row r="76" spans="3:11" ht="15.75" thickBot="1" x14ac:dyDescent="0.3">
      <c r="C76" s="8"/>
      <c r="D76" s="5"/>
      <c r="E76" s="8" t="s">
        <v>110</v>
      </c>
      <c r="F76" s="45">
        <v>198807</v>
      </c>
      <c r="I76" s="4"/>
      <c r="J76" s="8"/>
      <c r="K76" s="26">
        <f>K72+K73</f>
        <v>4321378.3</v>
      </c>
    </row>
    <row r="77" spans="3:11" ht="15.75" thickTop="1" x14ac:dyDescent="0.25">
      <c r="C77" s="8"/>
      <c r="D77" s="5"/>
      <c r="E77" s="8" t="s">
        <v>111</v>
      </c>
      <c r="F77" s="45">
        <v>109401.60000000001</v>
      </c>
      <c r="I77" s="25" t="s">
        <v>8</v>
      </c>
      <c r="J77" s="8"/>
      <c r="K77" s="8"/>
    </row>
    <row r="78" spans="3:11" x14ac:dyDescent="0.25">
      <c r="C78" s="8"/>
      <c r="D78" s="5"/>
      <c r="E78" s="8" t="s">
        <v>112</v>
      </c>
      <c r="F78" s="45">
        <v>12680</v>
      </c>
      <c r="I78" s="4" t="s">
        <v>49</v>
      </c>
      <c r="J78" s="8"/>
      <c r="K78" s="24">
        <v>4360166.3499999996</v>
      </c>
    </row>
    <row r="79" spans="3:11" x14ac:dyDescent="0.25">
      <c r="C79" s="8"/>
      <c r="D79" s="5"/>
      <c r="E79" s="8" t="s">
        <v>113</v>
      </c>
      <c r="F79" s="45">
        <v>37715</v>
      </c>
      <c r="I79" s="4" t="s">
        <v>50</v>
      </c>
      <c r="J79" s="8"/>
      <c r="K79" s="24">
        <v>-38788.050000000003</v>
      </c>
    </row>
    <row r="80" spans="3:11" x14ac:dyDescent="0.25">
      <c r="C80" s="8"/>
      <c r="D80" s="5"/>
      <c r="E80" s="8" t="s">
        <v>114</v>
      </c>
      <c r="F80" s="45">
        <v>20500</v>
      </c>
      <c r="I80" s="4" t="s">
        <v>42</v>
      </c>
      <c r="J80" s="8"/>
      <c r="K80" s="28">
        <v>0</v>
      </c>
    </row>
    <row r="81" spans="3:11" x14ac:dyDescent="0.25">
      <c r="C81" s="8"/>
      <c r="D81" s="5"/>
      <c r="E81" s="8" t="s">
        <v>115</v>
      </c>
      <c r="F81" s="45">
        <v>195970</v>
      </c>
      <c r="I81" s="4"/>
      <c r="J81" s="8"/>
      <c r="K81" s="29"/>
    </row>
    <row r="82" spans="3:11" x14ac:dyDescent="0.25">
      <c r="C82" s="8"/>
      <c r="D82" s="5"/>
      <c r="E82" s="8" t="s">
        <v>116</v>
      </c>
      <c r="F82" s="45">
        <v>40000</v>
      </c>
      <c r="I82" s="4"/>
      <c r="J82" s="8"/>
      <c r="K82" s="28"/>
    </row>
    <row r="83" spans="3:11" ht="15.75" thickBot="1" x14ac:dyDescent="0.3">
      <c r="C83" s="8"/>
      <c r="D83" s="5"/>
      <c r="E83" s="8" t="s">
        <v>117</v>
      </c>
      <c r="F83" s="45">
        <v>3963.45</v>
      </c>
      <c r="I83" s="6"/>
      <c r="J83" s="10"/>
      <c r="K83" s="26">
        <f>K78+K79</f>
        <v>4321378.3</v>
      </c>
    </row>
    <row r="84" spans="3:11" ht="15.75" thickTop="1" x14ac:dyDescent="0.25">
      <c r="C84" s="8"/>
      <c r="D84" s="5"/>
      <c r="E84" s="8" t="s">
        <v>118</v>
      </c>
      <c r="F84" s="45">
        <v>50000</v>
      </c>
    </row>
    <row r="85" spans="3:11" x14ac:dyDescent="0.25">
      <c r="C85" s="8"/>
      <c r="D85" s="5"/>
      <c r="E85" s="8"/>
      <c r="F85" s="8"/>
    </row>
    <row r="86" spans="3:11" x14ac:dyDescent="0.25">
      <c r="C86" s="8"/>
      <c r="D86" s="5"/>
      <c r="E86" s="8"/>
      <c r="F86" s="5"/>
    </row>
    <row r="87" spans="3:11" x14ac:dyDescent="0.25">
      <c r="C87" s="8"/>
      <c r="D87" s="5"/>
      <c r="E87" s="8"/>
      <c r="F87" s="5"/>
    </row>
    <row r="88" spans="3:11" x14ac:dyDescent="0.25">
      <c r="C88" s="8"/>
      <c r="D88" s="5"/>
      <c r="E88" s="8"/>
      <c r="F88" s="5"/>
    </row>
    <row r="89" spans="3:11" ht="15.75" thickBot="1" x14ac:dyDescent="0.3">
      <c r="C89" s="2" t="s">
        <v>9</v>
      </c>
      <c r="D89" s="49">
        <f>D72</f>
        <v>1845000</v>
      </c>
      <c r="E89" s="2" t="s">
        <v>9</v>
      </c>
      <c r="F89" s="53">
        <f>SUM(F72:F84)</f>
        <v>1883788.05</v>
      </c>
    </row>
    <row r="90" spans="3:11" ht="15.75" thickTop="1" x14ac:dyDescent="0.25"/>
    <row r="91" spans="3:11" x14ac:dyDescent="0.25">
      <c r="F91" s="1"/>
      <c r="I91" s="3"/>
      <c r="J91" s="3"/>
      <c r="K91" s="3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14"/>
  <sheetViews>
    <sheetView topLeftCell="A90" zoomScale="96" zoomScaleNormal="96" workbookViewId="0">
      <selection activeCell="F23" sqref="F23"/>
    </sheetView>
  </sheetViews>
  <sheetFormatPr defaultRowHeight="15" x14ac:dyDescent="0.25"/>
  <cols>
    <col min="3" max="3" width="17.140625" customWidth="1"/>
    <col min="4" max="4" width="16.85546875" customWidth="1"/>
    <col min="5" max="5" width="18.140625" customWidth="1"/>
    <col min="6" max="6" width="20.85546875" customWidth="1"/>
    <col min="7" max="8" width="11" customWidth="1"/>
    <col min="9" max="9" width="20.42578125" customWidth="1"/>
    <col min="11" max="11" width="11.5703125" bestFit="1" customWidth="1"/>
    <col min="13" max="13" width="10.5703125" bestFit="1" customWidth="1"/>
  </cols>
  <sheetData>
    <row r="1" spans="3:6" ht="19.5" x14ac:dyDescent="0.3">
      <c r="D1" s="1"/>
      <c r="F1" s="12" t="s">
        <v>32</v>
      </c>
    </row>
    <row r="5" spans="3:6" x14ac:dyDescent="0.25">
      <c r="C5" s="19" t="s">
        <v>6</v>
      </c>
      <c r="D5" s="19" t="s">
        <v>23</v>
      </c>
      <c r="E5" s="19" t="s">
        <v>24</v>
      </c>
      <c r="F5" s="19" t="s">
        <v>25</v>
      </c>
    </row>
    <row r="6" spans="3:6" x14ac:dyDescent="0.25">
      <c r="C6" s="19"/>
      <c r="D6" s="19"/>
      <c r="E6" s="19"/>
      <c r="F6" s="19"/>
    </row>
    <row r="7" spans="3:6" x14ac:dyDescent="0.25">
      <c r="C7" s="19" t="s">
        <v>37</v>
      </c>
      <c r="D7" s="52">
        <v>31968082</v>
      </c>
      <c r="E7" s="19">
        <v>19941655</v>
      </c>
      <c r="F7" s="19">
        <f>Table21014235[[#This Row],[Income (Rs.)]]-Table21014235[[#This Row],[Expense (Rs.)]]</f>
        <v>12026427</v>
      </c>
    </row>
    <row r="8" spans="3:6" x14ac:dyDescent="0.25">
      <c r="C8" s="19" t="s">
        <v>28</v>
      </c>
      <c r="D8" s="19">
        <v>29067842</v>
      </c>
      <c r="E8" s="19">
        <v>30680739</v>
      </c>
      <c r="F8" s="19">
        <f>Table21014235[[#This Row],[Income (Rs.)]]-Table21014235[[#This Row],[Expense (Rs.)]]</f>
        <v>-1612897</v>
      </c>
    </row>
    <row r="9" spans="3:6" x14ac:dyDescent="0.25">
      <c r="C9" s="19" t="s">
        <v>27</v>
      </c>
      <c r="D9" s="19">
        <v>19786009</v>
      </c>
      <c r="E9" s="19">
        <v>23878519</v>
      </c>
      <c r="F9" s="19">
        <f>Table21014235[[#This Row],[Income (Rs.)]]-Table21014235[[#This Row],[Expense (Rs.)]]</f>
        <v>-4092510</v>
      </c>
    </row>
    <row r="10" spans="3:6" x14ac:dyDescent="0.25">
      <c r="C10" s="19" t="s">
        <v>26</v>
      </c>
      <c r="D10" s="19">
        <v>23308166</v>
      </c>
      <c r="E10" s="19">
        <v>21043197</v>
      </c>
      <c r="F10" s="19">
        <f>Table21014235[[#This Row],[Income (Rs.)]]-Table21014235[[#This Row],[Expense (Rs.)]]</f>
        <v>2264969</v>
      </c>
    </row>
    <row r="11" spans="3:6" x14ac:dyDescent="0.25">
      <c r="C11" s="19"/>
      <c r="D11" s="19"/>
      <c r="E11" s="19"/>
      <c r="F11" s="19"/>
    </row>
    <row r="12" spans="3:6" x14ac:dyDescent="0.25">
      <c r="C12" s="19"/>
      <c r="D12" s="19"/>
      <c r="E12" s="19"/>
      <c r="F12" s="19"/>
    </row>
    <row r="13" spans="3:6" x14ac:dyDescent="0.25">
      <c r="C13" s="19"/>
      <c r="D13" s="19"/>
      <c r="E13" s="19"/>
      <c r="F13" s="19"/>
    </row>
    <row r="14" spans="3:6" x14ac:dyDescent="0.25">
      <c r="C14" s="19"/>
      <c r="D14" s="19"/>
      <c r="E14" s="19"/>
      <c r="F14" s="19"/>
    </row>
    <row r="15" spans="3:6" x14ac:dyDescent="0.25">
      <c r="C15" s="19"/>
      <c r="D15" s="19"/>
      <c r="E15" s="19"/>
      <c r="F15" s="19"/>
    </row>
    <row r="16" spans="3:6" x14ac:dyDescent="0.25">
      <c r="C16" s="19"/>
      <c r="D16" s="19"/>
      <c r="E16" s="19"/>
      <c r="F16" s="19"/>
    </row>
    <row r="17" spans="3:11" x14ac:dyDescent="0.25">
      <c r="C17" s="19"/>
      <c r="D17" s="19"/>
      <c r="E17" s="19"/>
      <c r="F17" s="19"/>
    </row>
    <row r="19" spans="3:11" x14ac:dyDescent="0.25">
      <c r="F19" s="1"/>
    </row>
    <row r="20" spans="3:11" x14ac:dyDescent="0.25">
      <c r="F20" s="1" t="s">
        <v>59</v>
      </c>
      <c r="I20" s="3"/>
      <c r="J20" s="3"/>
      <c r="K20" s="3"/>
    </row>
    <row r="21" spans="3:11" x14ac:dyDescent="0.25">
      <c r="D21" s="1" t="s">
        <v>12</v>
      </c>
      <c r="E21" s="1"/>
      <c r="I21" s="1" t="s">
        <v>15</v>
      </c>
    </row>
    <row r="22" spans="3:11" x14ac:dyDescent="0.25">
      <c r="C22" s="13" t="s">
        <v>0</v>
      </c>
      <c r="D22" s="13" t="s">
        <v>11</v>
      </c>
      <c r="E22" s="13" t="s">
        <v>10</v>
      </c>
      <c r="F22" s="16" t="s">
        <v>11</v>
      </c>
      <c r="I22" s="7"/>
      <c r="J22" s="2"/>
      <c r="K22" s="2" t="s">
        <v>9</v>
      </c>
    </row>
    <row r="23" spans="3:11" x14ac:dyDescent="0.25">
      <c r="C23" s="11" t="s">
        <v>136</v>
      </c>
      <c r="D23" s="45">
        <v>21473274</v>
      </c>
      <c r="E23" s="47" t="s">
        <v>138</v>
      </c>
      <c r="F23" s="48">
        <v>7788657</v>
      </c>
      <c r="I23" s="25" t="s">
        <v>7</v>
      </c>
      <c r="J23" s="8"/>
      <c r="K23" s="8"/>
    </row>
    <row r="24" spans="3:11" x14ac:dyDescent="0.25">
      <c r="C24" s="8" t="s">
        <v>137</v>
      </c>
      <c r="D24" s="45">
        <v>5681000</v>
      </c>
      <c r="E24" s="8" t="s">
        <v>139</v>
      </c>
      <c r="F24" s="45">
        <v>6097623</v>
      </c>
      <c r="I24" s="4" t="s">
        <v>57</v>
      </c>
      <c r="J24" s="8"/>
      <c r="K24" s="24">
        <v>4231180</v>
      </c>
    </row>
    <row r="25" spans="3:11" x14ac:dyDescent="0.25">
      <c r="C25" s="8" t="s">
        <v>152</v>
      </c>
      <c r="D25" s="45">
        <v>4417323</v>
      </c>
      <c r="E25" s="8" t="s">
        <v>106</v>
      </c>
      <c r="F25" s="45">
        <v>2423174</v>
      </c>
      <c r="I25" s="4" t="s">
        <v>52</v>
      </c>
      <c r="J25" s="8"/>
      <c r="K25" s="24">
        <v>75343353</v>
      </c>
    </row>
    <row r="26" spans="3:11" x14ac:dyDescent="0.25">
      <c r="C26" s="8" t="s">
        <v>153</v>
      </c>
      <c r="D26" s="45">
        <v>396485</v>
      </c>
      <c r="E26" s="8" t="s">
        <v>157</v>
      </c>
      <c r="F26" s="45">
        <v>302610</v>
      </c>
      <c r="I26" s="4" t="s">
        <v>55</v>
      </c>
      <c r="J26" s="8"/>
      <c r="K26" s="24">
        <v>4118166</v>
      </c>
    </row>
    <row r="27" spans="3:11" x14ac:dyDescent="0.25">
      <c r="C27" s="8"/>
      <c r="D27" s="5"/>
      <c r="E27" s="8" t="s">
        <v>159</v>
      </c>
      <c r="F27" s="45">
        <v>17700</v>
      </c>
      <c r="I27" s="4"/>
      <c r="J27" s="8"/>
      <c r="K27" s="8"/>
    </row>
    <row r="28" spans="3:11" ht="15.75" thickBot="1" x14ac:dyDescent="0.3">
      <c r="C28" s="8"/>
      <c r="D28" s="5"/>
      <c r="E28" s="8" t="s">
        <v>140</v>
      </c>
      <c r="F28" s="45">
        <v>825102</v>
      </c>
      <c r="I28" s="4"/>
      <c r="J28" s="8"/>
      <c r="K28" s="49">
        <f>K24+K25+K26</f>
        <v>83692699</v>
      </c>
    </row>
    <row r="29" spans="3:11" ht="15.75" thickTop="1" x14ac:dyDescent="0.25">
      <c r="C29" s="8"/>
      <c r="D29" s="5"/>
      <c r="E29" s="8" t="s">
        <v>111</v>
      </c>
      <c r="F29" s="45">
        <v>678474</v>
      </c>
      <c r="I29" s="25" t="s">
        <v>8</v>
      </c>
      <c r="J29" s="8"/>
      <c r="K29" s="8"/>
    </row>
    <row r="30" spans="3:11" x14ac:dyDescent="0.25">
      <c r="C30" s="8"/>
      <c r="D30" s="5"/>
      <c r="E30" s="8" t="s">
        <v>160</v>
      </c>
      <c r="F30" s="45">
        <v>354708</v>
      </c>
      <c r="I30" s="4" t="s">
        <v>60</v>
      </c>
      <c r="J30" s="8"/>
      <c r="K30" s="24">
        <v>71306667</v>
      </c>
    </row>
    <row r="31" spans="3:11" x14ac:dyDescent="0.25">
      <c r="C31" s="8"/>
      <c r="D31" s="5"/>
      <c r="E31" s="8" t="s">
        <v>112</v>
      </c>
      <c r="F31" s="45">
        <v>486966</v>
      </c>
      <c r="I31" s="4" t="s">
        <v>42</v>
      </c>
      <c r="J31" s="8"/>
      <c r="K31" s="24">
        <v>12386032</v>
      </c>
    </row>
    <row r="32" spans="3:11" x14ac:dyDescent="0.25">
      <c r="C32" s="8"/>
      <c r="D32" s="5"/>
      <c r="E32" s="8" t="s">
        <v>144</v>
      </c>
      <c r="F32" s="45">
        <v>127645</v>
      </c>
      <c r="I32" s="4"/>
      <c r="J32" s="8"/>
      <c r="K32" s="8"/>
    </row>
    <row r="33" spans="3:11" x14ac:dyDescent="0.25">
      <c r="C33" s="8"/>
      <c r="D33" s="5"/>
      <c r="E33" s="8" t="s">
        <v>161</v>
      </c>
      <c r="F33" s="5">
        <v>0</v>
      </c>
      <c r="I33" s="4"/>
      <c r="J33" s="8"/>
      <c r="K33" s="8"/>
    </row>
    <row r="34" spans="3:11" x14ac:dyDescent="0.25">
      <c r="C34" s="8"/>
      <c r="D34" s="5"/>
      <c r="E34" s="8" t="s">
        <v>146</v>
      </c>
      <c r="F34" s="5">
        <v>0</v>
      </c>
      <c r="I34" s="4"/>
      <c r="J34" s="8"/>
      <c r="K34" s="8"/>
    </row>
    <row r="35" spans="3:11" ht="15.75" thickBot="1" x14ac:dyDescent="0.3">
      <c r="C35" s="8"/>
      <c r="D35" s="5"/>
      <c r="E35" s="8" t="s">
        <v>147</v>
      </c>
      <c r="F35" s="45">
        <v>11510</v>
      </c>
      <c r="I35" s="6"/>
      <c r="J35" s="10"/>
      <c r="K35" s="49">
        <f>K30+K31</f>
        <v>83692699</v>
      </c>
    </row>
    <row r="36" spans="3:11" ht="15.75" thickTop="1" x14ac:dyDescent="0.25">
      <c r="C36" s="8"/>
      <c r="D36" s="5"/>
      <c r="E36" s="8" t="s">
        <v>156</v>
      </c>
      <c r="F36" s="45">
        <v>98740</v>
      </c>
    </row>
    <row r="37" spans="3:11" x14ac:dyDescent="0.25">
      <c r="C37" s="8"/>
      <c r="D37" s="5"/>
      <c r="E37" s="8" t="s">
        <v>149</v>
      </c>
      <c r="F37" s="45">
        <v>260000</v>
      </c>
    </row>
    <row r="38" spans="3:11" x14ac:dyDescent="0.25">
      <c r="C38" s="8"/>
      <c r="D38" s="5"/>
      <c r="E38" s="8" t="s">
        <v>117</v>
      </c>
      <c r="F38" s="45">
        <v>17014</v>
      </c>
    </row>
    <row r="39" spans="3:11" x14ac:dyDescent="0.25">
      <c r="C39" s="8"/>
      <c r="D39" s="5"/>
      <c r="E39" s="8" t="s">
        <v>151</v>
      </c>
      <c r="F39" s="45">
        <v>10000</v>
      </c>
    </row>
    <row r="40" spans="3:11" x14ac:dyDescent="0.25">
      <c r="C40" s="8"/>
      <c r="D40" s="5"/>
      <c r="E40" s="8" t="s">
        <v>162</v>
      </c>
      <c r="F40" s="45">
        <v>0</v>
      </c>
    </row>
    <row r="41" spans="3:11" ht="15.75" thickBot="1" x14ac:dyDescent="0.3">
      <c r="C41" s="2" t="s">
        <v>9</v>
      </c>
      <c r="D41" s="49">
        <f>SUM(D23:D39)</f>
        <v>31968082</v>
      </c>
      <c r="E41" s="56" t="s">
        <v>40</v>
      </c>
      <c r="F41" s="49">
        <f>SUM(F23:F40)</f>
        <v>19499923</v>
      </c>
    </row>
    <row r="42" spans="3:11" ht="15.75" thickTop="1" x14ac:dyDescent="0.25"/>
    <row r="44" spans="3:11" x14ac:dyDescent="0.25">
      <c r="F44" s="1" t="s">
        <v>13</v>
      </c>
    </row>
    <row r="45" spans="3:11" x14ac:dyDescent="0.25">
      <c r="I45" s="3"/>
      <c r="J45" s="3"/>
      <c r="K45" s="3"/>
    </row>
    <row r="46" spans="3:11" x14ac:dyDescent="0.25">
      <c r="D46" s="1" t="s">
        <v>12</v>
      </c>
      <c r="E46" s="1"/>
      <c r="I46" s="1" t="s">
        <v>15</v>
      </c>
    </row>
    <row r="47" spans="3:11" x14ac:dyDescent="0.25">
      <c r="C47" s="13" t="s">
        <v>0</v>
      </c>
      <c r="D47" s="13" t="s">
        <v>11</v>
      </c>
      <c r="E47" s="13" t="s">
        <v>10</v>
      </c>
      <c r="F47" s="16" t="s">
        <v>11</v>
      </c>
      <c r="I47" s="7"/>
      <c r="J47" s="2"/>
      <c r="K47" s="2" t="s">
        <v>9</v>
      </c>
    </row>
    <row r="48" spans="3:11" x14ac:dyDescent="0.25">
      <c r="C48" s="11" t="s">
        <v>136</v>
      </c>
      <c r="D48" s="45">
        <v>19273051</v>
      </c>
      <c r="E48" s="47" t="s">
        <v>138</v>
      </c>
      <c r="F48" s="46">
        <v>13529139</v>
      </c>
      <c r="I48" s="25" t="s">
        <v>7</v>
      </c>
      <c r="J48" s="8"/>
      <c r="K48" s="8"/>
    </row>
    <row r="49" spans="3:13" x14ac:dyDescent="0.25">
      <c r="C49" s="8" t="s">
        <v>137</v>
      </c>
      <c r="D49" s="45">
        <v>2420000</v>
      </c>
      <c r="E49" s="8" t="s">
        <v>139</v>
      </c>
      <c r="F49" s="45">
        <v>5316290</v>
      </c>
      <c r="I49" s="4" t="s">
        <v>57</v>
      </c>
      <c r="J49" s="8"/>
      <c r="K49" s="24">
        <v>15301266</v>
      </c>
    </row>
    <row r="50" spans="3:13" x14ac:dyDescent="0.25">
      <c r="C50" s="8" t="s">
        <v>152</v>
      </c>
      <c r="D50" s="45">
        <v>7285091</v>
      </c>
      <c r="E50" s="8" t="s">
        <v>106</v>
      </c>
      <c r="F50" s="45">
        <v>2593968</v>
      </c>
      <c r="I50" s="4" t="s">
        <v>52</v>
      </c>
      <c r="J50" s="8"/>
      <c r="K50" s="24">
        <v>77660465</v>
      </c>
    </row>
    <row r="51" spans="3:13" x14ac:dyDescent="0.25">
      <c r="C51" s="8" t="s">
        <v>153</v>
      </c>
      <c r="D51" s="45">
        <v>89700</v>
      </c>
      <c r="E51" s="8" t="s">
        <v>157</v>
      </c>
      <c r="F51" s="5">
        <v>0</v>
      </c>
      <c r="I51" s="4" t="s">
        <v>55</v>
      </c>
      <c r="J51" s="8"/>
      <c r="K51" s="24">
        <v>4118166</v>
      </c>
    </row>
    <row r="52" spans="3:13" x14ac:dyDescent="0.25">
      <c r="C52" s="8"/>
      <c r="D52" s="5"/>
      <c r="E52" s="8" t="s">
        <v>158</v>
      </c>
      <c r="F52" s="45">
        <v>2597900</v>
      </c>
      <c r="I52" s="4"/>
      <c r="J52" s="8"/>
      <c r="K52" s="8"/>
      <c r="M52" s="27"/>
    </row>
    <row r="53" spans="3:13" ht="15.75" thickBot="1" x14ac:dyDescent="0.3">
      <c r="C53" s="8"/>
      <c r="D53" s="5"/>
      <c r="E53" s="8" t="s">
        <v>159</v>
      </c>
      <c r="F53" s="5">
        <v>0</v>
      </c>
      <c r="I53" s="4"/>
      <c r="J53" s="8"/>
      <c r="K53" s="49">
        <f>K49+K50+K51</f>
        <v>97079897</v>
      </c>
      <c r="M53" s="27"/>
    </row>
    <row r="54" spans="3:13" ht="15.75" thickTop="1" x14ac:dyDescent="0.25">
      <c r="C54" s="8"/>
      <c r="D54" s="5"/>
      <c r="E54" s="8" t="s">
        <v>140</v>
      </c>
      <c r="F54" s="45">
        <v>1046163</v>
      </c>
      <c r="I54" s="25" t="s">
        <v>8</v>
      </c>
      <c r="J54" s="8"/>
      <c r="K54" s="8"/>
      <c r="M54" s="27"/>
    </row>
    <row r="55" spans="3:13" x14ac:dyDescent="0.25">
      <c r="C55" s="8"/>
      <c r="D55" s="5"/>
      <c r="E55" s="8" t="s">
        <v>111</v>
      </c>
      <c r="F55" s="45">
        <v>2783522</v>
      </c>
      <c r="I55" s="4" t="s">
        <v>58</v>
      </c>
      <c r="J55" s="8"/>
      <c r="K55" s="24">
        <v>80862596</v>
      </c>
      <c r="M55" s="27"/>
    </row>
    <row r="56" spans="3:13" x14ac:dyDescent="0.25">
      <c r="C56" s="8"/>
      <c r="D56" s="5"/>
      <c r="E56" s="8" t="s">
        <v>160</v>
      </c>
      <c r="F56" s="45">
        <v>839790</v>
      </c>
      <c r="I56" s="4" t="s">
        <v>42</v>
      </c>
      <c r="J56" s="8"/>
      <c r="K56" s="24">
        <v>16217301</v>
      </c>
      <c r="M56" s="27"/>
    </row>
    <row r="57" spans="3:13" x14ac:dyDescent="0.25">
      <c r="C57" s="8"/>
      <c r="D57" s="5"/>
      <c r="E57" s="8" t="s">
        <v>112</v>
      </c>
      <c r="F57" s="45">
        <v>266752</v>
      </c>
      <c r="I57" s="4"/>
      <c r="J57" s="8"/>
      <c r="K57" s="8"/>
      <c r="M57" s="27"/>
    </row>
    <row r="58" spans="3:13" x14ac:dyDescent="0.25">
      <c r="C58" s="8"/>
      <c r="D58" s="5"/>
      <c r="E58" s="8" t="s">
        <v>144</v>
      </c>
      <c r="F58" s="45">
        <v>467109</v>
      </c>
      <c r="I58" s="4"/>
      <c r="J58" s="8"/>
      <c r="K58" s="8"/>
      <c r="M58" s="27"/>
    </row>
    <row r="59" spans="3:13" x14ac:dyDescent="0.25">
      <c r="C59" s="8"/>
      <c r="D59" s="5"/>
      <c r="E59" s="8" t="s">
        <v>145</v>
      </c>
      <c r="F59" s="45">
        <v>203418</v>
      </c>
      <c r="I59" s="4"/>
      <c r="J59" s="8"/>
      <c r="K59" s="8"/>
      <c r="M59" s="27"/>
    </row>
    <row r="60" spans="3:13" ht="15.75" thickBot="1" x14ac:dyDescent="0.3">
      <c r="C60" s="8"/>
      <c r="D60" s="5"/>
      <c r="E60" s="8" t="s">
        <v>146</v>
      </c>
      <c r="F60" s="45">
        <v>28000</v>
      </c>
      <c r="I60" s="6"/>
      <c r="J60" s="10"/>
      <c r="K60" s="49">
        <f>K55+K56</f>
        <v>97079897</v>
      </c>
    </row>
    <row r="61" spans="3:13" ht="15.75" thickTop="1" x14ac:dyDescent="0.25">
      <c r="C61" s="8"/>
      <c r="D61" s="5"/>
      <c r="E61" s="8" t="s">
        <v>147</v>
      </c>
      <c r="F61" s="45">
        <v>152140</v>
      </c>
    </row>
    <row r="62" spans="3:13" x14ac:dyDescent="0.25">
      <c r="C62" s="8"/>
      <c r="D62" s="5"/>
      <c r="E62" s="8" t="s">
        <v>156</v>
      </c>
      <c r="F62" s="45">
        <v>98740</v>
      </c>
    </row>
    <row r="63" spans="3:13" x14ac:dyDescent="0.25">
      <c r="C63" s="8"/>
      <c r="D63" s="5"/>
      <c r="E63" s="8" t="s">
        <v>149</v>
      </c>
      <c r="F63" s="45">
        <v>30000</v>
      </c>
    </row>
    <row r="64" spans="3:13" x14ac:dyDescent="0.25">
      <c r="C64" s="8"/>
      <c r="D64" s="5"/>
      <c r="E64" s="8" t="s">
        <v>117</v>
      </c>
      <c r="F64" s="45">
        <v>1245</v>
      </c>
    </row>
    <row r="65" spans="3:11" x14ac:dyDescent="0.25">
      <c r="C65" s="8"/>
      <c r="D65" s="5"/>
      <c r="E65" s="8" t="s">
        <v>151</v>
      </c>
      <c r="F65" s="45">
        <v>15000</v>
      </c>
    </row>
    <row r="66" spans="3:11" ht="15.75" thickBot="1" x14ac:dyDescent="0.3">
      <c r="C66" s="2" t="s">
        <v>9</v>
      </c>
      <c r="D66" s="49">
        <f>SUM(D48:D65)</f>
        <v>29067842</v>
      </c>
      <c r="E66" s="2" t="s">
        <v>9</v>
      </c>
      <c r="F66" s="49">
        <f>SUM(F48:F65)</f>
        <v>29969176</v>
      </c>
    </row>
    <row r="67" spans="3:11" ht="15.75" thickTop="1" x14ac:dyDescent="0.25"/>
    <row r="69" spans="3:11" x14ac:dyDescent="0.25">
      <c r="F69" s="1" t="s">
        <v>14</v>
      </c>
    </row>
    <row r="71" spans="3:11" x14ac:dyDescent="0.25">
      <c r="D71" s="1" t="s">
        <v>12</v>
      </c>
      <c r="E71" s="1"/>
    </row>
    <row r="72" spans="3:11" x14ac:dyDescent="0.25">
      <c r="C72" s="13" t="s">
        <v>0</v>
      </c>
      <c r="D72" s="13" t="s">
        <v>11</v>
      </c>
      <c r="E72" s="13" t="s">
        <v>10</v>
      </c>
      <c r="F72" s="16" t="s">
        <v>11</v>
      </c>
      <c r="I72" s="7"/>
      <c r="J72" s="2"/>
      <c r="K72" s="2" t="s">
        <v>9</v>
      </c>
    </row>
    <row r="73" spans="3:11" x14ac:dyDescent="0.25">
      <c r="C73" s="11" t="s">
        <v>136</v>
      </c>
      <c r="D73" s="45">
        <v>10648500</v>
      </c>
      <c r="E73" s="47" t="s">
        <v>138</v>
      </c>
      <c r="F73" s="46">
        <v>7528770</v>
      </c>
      <c r="I73" s="25" t="s">
        <v>7</v>
      </c>
      <c r="J73" s="8"/>
      <c r="K73" s="8"/>
    </row>
    <row r="74" spans="3:11" x14ac:dyDescent="0.25">
      <c r="C74" s="8" t="s">
        <v>137</v>
      </c>
      <c r="D74" s="45">
        <v>2860000</v>
      </c>
      <c r="E74" s="8" t="s">
        <v>139</v>
      </c>
      <c r="F74" s="45">
        <v>4800000</v>
      </c>
      <c r="I74" s="4" t="s">
        <v>41</v>
      </c>
      <c r="J74" s="8"/>
      <c r="K74" s="24">
        <v>13010454</v>
      </c>
    </row>
    <row r="75" spans="3:11" x14ac:dyDescent="0.25">
      <c r="C75" s="8" t="s">
        <v>152</v>
      </c>
      <c r="D75" s="45">
        <v>6161509</v>
      </c>
      <c r="E75" s="8" t="s">
        <v>106</v>
      </c>
      <c r="F75" s="45">
        <v>2294802</v>
      </c>
      <c r="I75" s="4" t="s">
        <v>45</v>
      </c>
      <c r="J75" s="8"/>
      <c r="K75" s="24">
        <v>78852546</v>
      </c>
    </row>
    <row r="76" spans="3:11" x14ac:dyDescent="0.25">
      <c r="C76" s="8" t="s">
        <v>153</v>
      </c>
      <c r="D76" s="45">
        <v>116000</v>
      </c>
      <c r="E76" s="8" t="s">
        <v>154</v>
      </c>
      <c r="F76" s="5">
        <v>0</v>
      </c>
      <c r="I76" s="4"/>
      <c r="J76" s="8"/>
      <c r="K76" s="24"/>
    </row>
    <row r="77" spans="3:11" x14ac:dyDescent="0.25">
      <c r="C77" s="8"/>
      <c r="D77" s="5"/>
      <c r="E77" s="8" t="s">
        <v>140</v>
      </c>
      <c r="F77" s="45">
        <v>858913</v>
      </c>
      <c r="I77" s="4"/>
      <c r="J77" s="8"/>
      <c r="K77" s="8"/>
    </row>
    <row r="78" spans="3:11" ht="15.75" thickBot="1" x14ac:dyDescent="0.3">
      <c r="C78" s="8"/>
      <c r="D78" s="5"/>
      <c r="E78" s="8" t="s">
        <v>111</v>
      </c>
      <c r="F78" s="45">
        <v>2403913</v>
      </c>
      <c r="I78" s="4"/>
      <c r="J78" s="8"/>
      <c r="K78" s="55">
        <v>87004412</v>
      </c>
    </row>
    <row r="79" spans="3:11" ht="15.75" thickTop="1" x14ac:dyDescent="0.25">
      <c r="C79" s="8"/>
      <c r="D79" s="5"/>
      <c r="E79" s="8" t="s">
        <v>155</v>
      </c>
      <c r="F79" s="45">
        <v>246585</v>
      </c>
      <c r="I79" s="25" t="s">
        <v>8</v>
      </c>
      <c r="J79" s="8"/>
      <c r="K79" s="8"/>
    </row>
    <row r="80" spans="3:11" x14ac:dyDescent="0.25">
      <c r="C80" s="8"/>
      <c r="D80" s="5"/>
      <c r="E80" s="8" t="s">
        <v>143</v>
      </c>
      <c r="F80" s="45">
        <v>148217</v>
      </c>
      <c r="I80" s="4" t="s">
        <v>56</v>
      </c>
      <c r="J80" s="8"/>
      <c r="K80" s="24">
        <v>74578014</v>
      </c>
    </row>
    <row r="81" spans="3:11" x14ac:dyDescent="0.25">
      <c r="C81" s="8"/>
      <c r="D81" s="5"/>
      <c r="E81" s="8" t="s">
        <v>144</v>
      </c>
      <c r="F81" s="45">
        <v>357712</v>
      </c>
      <c r="I81" s="4" t="s">
        <v>42</v>
      </c>
      <c r="J81" s="8"/>
      <c r="K81" s="24">
        <v>12426398</v>
      </c>
    </row>
    <row r="82" spans="3:11" x14ac:dyDescent="0.25">
      <c r="C82" s="8"/>
      <c r="D82" s="5"/>
      <c r="E82" s="8" t="s">
        <v>145</v>
      </c>
      <c r="F82" s="45">
        <v>873446</v>
      </c>
      <c r="I82" s="4"/>
      <c r="J82" s="8"/>
      <c r="K82" s="8"/>
    </row>
    <row r="83" spans="3:11" x14ac:dyDescent="0.25">
      <c r="C83" s="8"/>
      <c r="D83" s="5"/>
      <c r="E83" s="8" t="s">
        <v>146</v>
      </c>
      <c r="F83" s="5">
        <v>0</v>
      </c>
      <c r="I83" s="4"/>
      <c r="J83" s="8"/>
      <c r="K83" s="8"/>
    </row>
    <row r="84" spans="3:11" x14ac:dyDescent="0.25">
      <c r="C84" s="8"/>
      <c r="D84" s="5"/>
      <c r="E84" s="8" t="s">
        <v>147</v>
      </c>
      <c r="F84" s="45">
        <v>1550030</v>
      </c>
      <c r="I84" s="4"/>
      <c r="J84" s="8"/>
      <c r="K84" s="8"/>
    </row>
    <row r="85" spans="3:11" ht="15.75" thickBot="1" x14ac:dyDescent="0.3">
      <c r="C85" s="8"/>
      <c r="D85" s="5"/>
      <c r="E85" s="8" t="s">
        <v>156</v>
      </c>
      <c r="F85" s="45">
        <v>98740</v>
      </c>
      <c r="I85" s="6"/>
      <c r="J85" s="10"/>
      <c r="K85" s="49">
        <f>K80+K81</f>
        <v>87004412</v>
      </c>
    </row>
    <row r="86" spans="3:11" ht="15.75" thickTop="1" x14ac:dyDescent="0.25">
      <c r="C86" s="8"/>
      <c r="D86" s="5"/>
      <c r="E86" s="8" t="s">
        <v>149</v>
      </c>
      <c r="F86" s="45">
        <v>1795000</v>
      </c>
    </row>
    <row r="87" spans="3:11" x14ac:dyDescent="0.25">
      <c r="C87" s="8"/>
      <c r="D87" s="5"/>
      <c r="E87" s="8" t="s">
        <v>117</v>
      </c>
      <c r="F87" s="45">
        <v>1507</v>
      </c>
    </row>
    <row r="88" spans="3:11" x14ac:dyDescent="0.25">
      <c r="C88" s="8"/>
      <c r="D88" s="5"/>
      <c r="E88" s="8" t="s">
        <v>151</v>
      </c>
      <c r="F88" s="45">
        <v>21000</v>
      </c>
    </row>
    <row r="89" spans="3:11" x14ac:dyDescent="0.25">
      <c r="C89" s="8"/>
      <c r="D89" s="5"/>
      <c r="E89" s="8"/>
      <c r="F89" s="5"/>
    </row>
    <row r="90" spans="3:11" ht="15.75" thickBot="1" x14ac:dyDescent="0.3">
      <c r="C90" s="2" t="s">
        <v>9</v>
      </c>
      <c r="D90" s="49">
        <f>SUM(D73:D89)</f>
        <v>19786009</v>
      </c>
      <c r="E90" s="2" t="s">
        <v>9</v>
      </c>
      <c r="F90" s="49">
        <f>SUM(F73:F89)</f>
        <v>22978635</v>
      </c>
    </row>
    <row r="91" spans="3:11" ht="15.75" thickTop="1" x14ac:dyDescent="0.25"/>
    <row r="92" spans="3:11" x14ac:dyDescent="0.25">
      <c r="F92" s="1" t="s">
        <v>43</v>
      </c>
    </row>
    <row r="94" spans="3:11" x14ac:dyDescent="0.25">
      <c r="D94" s="1" t="s">
        <v>12</v>
      </c>
      <c r="E94" s="1"/>
    </row>
    <row r="95" spans="3:11" x14ac:dyDescent="0.25">
      <c r="C95" s="13" t="s">
        <v>0</v>
      </c>
      <c r="D95" s="13" t="s">
        <v>11</v>
      </c>
      <c r="E95" s="13" t="s">
        <v>10</v>
      </c>
      <c r="F95" s="16" t="s">
        <v>11</v>
      </c>
      <c r="I95" s="7"/>
      <c r="J95" s="2"/>
      <c r="K95" s="2" t="s">
        <v>9</v>
      </c>
    </row>
    <row r="96" spans="3:11" x14ac:dyDescent="0.25">
      <c r="C96" s="11" t="s">
        <v>136</v>
      </c>
      <c r="D96" s="45">
        <v>15665145</v>
      </c>
      <c r="E96" s="47" t="s">
        <v>138</v>
      </c>
      <c r="F96" s="48">
        <v>9411662</v>
      </c>
      <c r="I96" s="25" t="s">
        <v>7</v>
      </c>
      <c r="J96" s="8"/>
      <c r="K96" s="8"/>
    </row>
    <row r="97" spans="3:11" x14ac:dyDescent="0.25">
      <c r="C97" s="8" t="s">
        <v>137</v>
      </c>
      <c r="D97" s="45">
        <v>2860000</v>
      </c>
      <c r="E97" s="8" t="s">
        <v>139</v>
      </c>
      <c r="F97" s="45">
        <v>702029</v>
      </c>
      <c r="I97" s="4" t="s">
        <v>51</v>
      </c>
      <c r="J97" s="8"/>
      <c r="K97" s="24">
        <v>10719642</v>
      </c>
    </row>
    <row r="98" spans="3:11" x14ac:dyDescent="0.25">
      <c r="C98" s="8" t="s">
        <v>152</v>
      </c>
      <c r="D98" s="45">
        <v>4783021</v>
      </c>
      <c r="E98" s="8" t="s">
        <v>106</v>
      </c>
      <c r="F98" s="45">
        <v>2430320</v>
      </c>
      <c r="I98" s="4" t="s">
        <v>52</v>
      </c>
      <c r="J98" s="8"/>
      <c r="K98" s="24">
        <v>92532911</v>
      </c>
    </row>
    <row r="99" spans="3:11" x14ac:dyDescent="0.25">
      <c r="C99" s="8"/>
      <c r="D99" s="5"/>
      <c r="E99" s="8" t="s">
        <v>140</v>
      </c>
      <c r="F99" s="45">
        <v>2858066</v>
      </c>
      <c r="I99" s="4" t="s">
        <v>53</v>
      </c>
      <c r="J99" s="8"/>
      <c r="K99" s="24">
        <v>4118166</v>
      </c>
    </row>
    <row r="100" spans="3:11" x14ac:dyDescent="0.25">
      <c r="C100" s="8"/>
      <c r="D100" s="5"/>
      <c r="E100" s="8" t="s">
        <v>141</v>
      </c>
      <c r="F100" s="45">
        <v>2172017</v>
      </c>
      <c r="I100" s="4"/>
      <c r="J100" s="8"/>
      <c r="K100" s="8"/>
    </row>
    <row r="101" spans="3:11" ht="15.75" thickBot="1" x14ac:dyDescent="0.3">
      <c r="C101" s="8"/>
      <c r="D101" s="5"/>
      <c r="E101" s="8" t="s">
        <v>142</v>
      </c>
      <c r="F101" s="45">
        <v>294259</v>
      </c>
      <c r="I101" s="4"/>
      <c r="J101" s="8"/>
      <c r="K101" s="49">
        <f>K97+K98+K99</f>
        <v>107370719</v>
      </c>
    </row>
    <row r="102" spans="3:11" ht="15.75" thickTop="1" x14ac:dyDescent="0.25">
      <c r="C102" s="8"/>
      <c r="D102" s="5"/>
      <c r="E102" s="8" t="s">
        <v>143</v>
      </c>
      <c r="F102" s="45">
        <v>101027</v>
      </c>
      <c r="I102" s="25" t="s">
        <v>8</v>
      </c>
      <c r="J102" s="8"/>
      <c r="K102" s="8"/>
    </row>
    <row r="103" spans="3:11" x14ac:dyDescent="0.25">
      <c r="C103" s="8"/>
      <c r="D103" s="5"/>
      <c r="E103" s="8" t="s">
        <v>144</v>
      </c>
      <c r="F103" s="45">
        <v>420264</v>
      </c>
      <c r="I103" s="4" t="s">
        <v>54</v>
      </c>
      <c r="J103" s="8"/>
      <c r="K103" s="24">
        <v>83627664</v>
      </c>
    </row>
    <row r="104" spans="3:11" x14ac:dyDescent="0.25">
      <c r="C104" s="8"/>
      <c r="D104" s="5"/>
      <c r="E104" s="8" t="s">
        <v>145</v>
      </c>
      <c r="F104" s="45">
        <v>173744</v>
      </c>
      <c r="I104" s="4" t="s">
        <v>42</v>
      </c>
      <c r="J104" s="8"/>
      <c r="K104" s="24">
        <v>23743055</v>
      </c>
    </row>
    <row r="105" spans="3:11" x14ac:dyDescent="0.25">
      <c r="C105" s="8"/>
      <c r="D105" s="5"/>
      <c r="E105" s="8" t="s">
        <v>146</v>
      </c>
      <c r="F105" s="45">
        <v>60900</v>
      </c>
      <c r="I105" s="4"/>
      <c r="J105" s="8"/>
      <c r="K105" s="8"/>
    </row>
    <row r="106" spans="3:11" x14ac:dyDescent="0.25">
      <c r="C106" s="8"/>
      <c r="D106" s="5"/>
      <c r="E106" s="8" t="s">
        <v>147</v>
      </c>
      <c r="F106" s="45">
        <v>31980</v>
      </c>
      <c r="I106" s="4"/>
      <c r="J106" s="8"/>
      <c r="K106" s="8"/>
    </row>
    <row r="107" spans="3:11" x14ac:dyDescent="0.25">
      <c r="C107" s="8"/>
      <c r="D107" s="5"/>
      <c r="E107" s="8" t="s">
        <v>148</v>
      </c>
      <c r="F107" s="45">
        <v>98740</v>
      </c>
      <c r="I107" s="4"/>
      <c r="J107" s="8"/>
      <c r="K107" s="8"/>
    </row>
    <row r="108" spans="3:11" ht="15.75" thickBot="1" x14ac:dyDescent="0.3">
      <c r="C108" s="8"/>
      <c r="D108" s="5"/>
      <c r="E108" s="8" t="s">
        <v>149</v>
      </c>
      <c r="F108" s="45">
        <v>1630000</v>
      </c>
      <c r="I108" s="6"/>
      <c r="J108" s="10"/>
      <c r="K108" s="49">
        <f>K103+K104</f>
        <v>107370719</v>
      </c>
    </row>
    <row r="109" spans="3:11" ht="15.75" thickTop="1" x14ac:dyDescent="0.25">
      <c r="C109" s="8"/>
      <c r="D109" s="5"/>
      <c r="E109" s="8" t="s">
        <v>117</v>
      </c>
      <c r="F109" s="45">
        <v>3887</v>
      </c>
    </row>
    <row r="110" spans="3:11" x14ac:dyDescent="0.25">
      <c r="C110" s="8"/>
      <c r="D110" s="5"/>
      <c r="E110" s="8" t="s">
        <v>150</v>
      </c>
      <c r="F110" s="45">
        <v>154000</v>
      </c>
    </row>
    <row r="111" spans="3:11" x14ac:dyDescent="0.25">
      <c r="C111" s="8"/>
      <c r="D111" s="5"/>
      <c r="E111" s="8" t="s">
        <v>151</v>
      </c>
      <c r="F111" s="45">
        <v>22000</v>
      </c>
    </row>
    <row r="112" spans="3:11" x14ac:dyDescent="0.25">
      <c r="C112" s="8"/>
      <c r="D112" s="5"/>
      <c r="E112" s="8"/>
      <c r="F112" s="5"/>
    </row>
    <row r="113" spans="3:6" ht="15.75" thickBot="1" x14ac:dyDescent="0.3">
      <c r="C113" s="2" t="s">
        <v>9</v>
      </c>
      <c r="D113" s="49">
        <f>SUM(D96:D112)</f>
        <v>23308166</v>
      </c>
      <c r="E113" s="2" t="s">
        <v>9</v>
      </c>
      <c r="F113" s="49">
        <f>SUM(F96:F112)</f>
        <v>20564895</v>
      </c>
    </row>
    <row r="114" spans="3:6" ht="15.75" thickTop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64"/>
  <sheetViews>
    <sheetView zoomScale="96" zoomScaleNormal="96" workbookViewId="0">
      <selection activeCell="F7" sqref="F7"/>
    </sheetView>
  </sheetViews>
  <sheetFormatPr defaultRowHeight="15" x14ac:dyDescent="0.25"/>
  <cols>
    <col min="3" max="3" width="17.140625" customWidth="1"/>
    <col min="4" max="4" width="16.85546875" customWidth="1"/>
    <col min="5" max="5" width="18.140625" customWidth="1"/>
    <col min="6" max="6" width="20.85546875" customWidth="1"/>
    <col min="7" max="8" width="11" customWidth="1"/>
    <col min="9" max="9" width="20.42578125" customWidth="1"/>
  </cols>
  <sheetData>
    <row r="1" spans="3:6" ht="19.5" x14ac:dyDescent="0.3">
      <c r="D1" s="1"/>
      <c r="F1" s="12" t="s">
        <v>2</v>
      </c>
    </row>
    <row r="5" spans="3:6" x14ac:dyDescent="0.25">
      <c r="C5" s="19" t="s">
        <v>6</v>
      </c>
      <c r="D5" s="19" t="s">
        <v>23</v>
      </c>
      <c r="E5" s="19" t="s">
        <v>24</v>
      </c>
      <c r="F5" s="19" t="s">
        <v>25</v>
      </c>
    </row>
    <row r="6" spans="3:6" x14ac:dyDescent="0.25">
      <c r="C6" s="19"/>
      <c r="D6" s="19"/>
      <c r="E6" s="19"/>
      <c r="F6" s="19"/>
    </row>
    <row r="7" spans="3:6" x14ac:dyDescent="0.25">
      <c r="C7" s="19">
        <v>2015</v>
      </c>
      <c r="D7" s="19">
        <v>2423194</v>
      </c>
      <c r="E7" s="19">
        <v>1732301</v>
      </c>
      <c r="F7" s="19">
        <f>Table2101315[[#This Row],[Income (Rs.)]]-Table2101315[[#This Row],[Expense (Rs.)]]</f>
        <v>690893</v>
      </c>
    </row>
    <row r="8" spans="3:6" x14ac:dyDescent="0.25">
      <c r="C8" s="19"/>
      <c r="D8" s="19"/>
      <c r="E8" s="19"/>
      <c r="F8" s="19">
        <f>Table2101315[[#This Row],[Income (Rs.)]]-Table2101315[[#This Row],[Expense (Rs.)]]</f>
        <v>0</v>
      </c>
    </row>
    <row r="9" spans="3:6" x14ac:dyDescent="0.25">
      <c r="C9" s="19"/>
      <c r="D9" s="19"/>
      <c r="E9" s="19"/>
      <c r="F9" s="19">
        <f>Table2101315[[#This Row],[Income (Rs.)]]-Table2101315[[#This Row],[Expense (Rs.)]]</f>
        <v>0</v>
      </c>
    </row>
    <row r="10" spans="3:6" x14ac:dyDescent="0.25">
      <c r="C10" s="19"/>
      <c r="D10" s="19"/>
      <c r="E10" s="19"/>
      <c r="F10" s="19">
        <f>Table2101315[[#This Row],[Income (Rs.)]]-Table2101315[[#This Row],[Expense (Rs.)]]</f>
        <v>0</v>
      </c>
    </row>
    <row r="11" spans="3:6" x14ac:dyDescent="0.25">
      <c r="C11" s="19"/>
      <c r="D11" s="19"/>
      <c r="E11" s="19"/>
      <c r="F11" s="19">
        <f>Table2101315[[#This Row],[Income (Rs.)]]-Table2101315[[#This Row],[Expense (Rs.)]]</f>
        <v>0</v>
      </c>
    </row>
    <row r="12" spans="3:6" x14ac:dyDescent="0.25">
      <c r="C12" s="19"/>
      <c r="D12" s="19"/>
      <c r="E12" s="19"/>
      <c r="F12" s="19">
        <f>Table2101315[[#This Row],[Income (Rs.)]]-Table2101315[[#This Row],[Expense (Rs.)]]</f>
        <v>0</v>
      </c>
    </row>
    <row r="13" spans="3:6" x14ac:dyDescent="0.25">
      <c r="C13" s="19"/>
      <c r="D13" s="19"/>
      <c r="E13" s="19"/>
      <c r="F13" s="19">
        <f>Table2101315[[#This Row],[Income (Rs.)]]-Table2101315[[#This Row],[Expense (Rs.)]]</f>
        <v>0</v>
      </c>
    </row>
    <row r="14" spans="3:6" x14ac:dyDescent="0.25">
      <c r="C14" s="19"/>
      <c r="D14" s="19"/>
      <c r="E14" s="19"/>
      <c r="F14" s="19">
        <f>Table2101315[[#This Row],[Income (Rs.)]]-Table2101315[[#This Row],[Expense (Rs.)]]</f>
        <v>0</v>
      </c>
    </row>
    <row r="15" spans="3:6" x14ac:dyDescent="0.25">
      <c r="C15" s="19"/>
      <c r="D15" s="19"/>
      <c r="E15" s="19"/>
      <c r="F15" s="19">
        <f>Table2101315[[#This Row],[Income (Rs.)]]-Table2101315[[#This Row],[Expense (Rs.)]]</f>
        <v>0</v>
      </c>
    </row>
    <row r="16" spans="3:6" x14ac:dyDescent="0.25">
      <c r="C16" s="19"/>
      <c r="D16" s="19"/>
      <c r="E16" s="19"/>
      <c r="F16" s="19">
        <f>Table2101315[[#This Row],[Income (Rs.)]]-Table2101315[[#This Row],[Expense (Rs.)]]</f>
        <v>0</v>
      </c>
    </row>
    <row r="18" spans="3:11" x14ac:dyDescent="0.25">
      <c r="F18" s="1" t="s">
        <v>13</v>
      </c>
    </row>
    <row r="19" spans="3:11" x14ac:dyDescent="0.25">
      <c r="I19" s="3"/>
      <c r="J19" s="3"/>
      <c r="K19" s="3"/>
    </row>
    <row r="20" spans="3:11" x14ac:dyDescent="0.25">
      <c r="D20" s="1" t="s">
        <v>12</v>
      </c>
      <c r="E20" s="1"/>
      <c r="I20" s="1" t="s">
        <v>15</v>
      </c>
    </row>
    <row r="21" spans="3:11" x14ac:dyDescent="0.25">
      <c r="C21" s="13" t="s">
        <v>0</v>
      </c>
      <c r="D21" s="13" t="s">
        <v>11</v>
      </c>
      <c r="E21" s="13" t="s">
        <v>10</v>
      </c>
      <c r="F21" s="16" t="s">
        <v>11</v>
      </c>
      <c r="I21" s="7"/>
      <c r="J21" s="2"/>
      <c r="K21" s="2" t="s">
        <v>9</v>
      </c>
    </row>
    <row r="22" spans="3:11" x14ac:dyDescent="0.25">
      <c r="C22" s="11"/>
      <c r="D22" s="5"/>
      <c r="E22" s="17"/>
      <c r="F22" s="15"/>
      <c r="I22" s="4" t="s">
        <v>7</v>
      </c>
      <c r="J22" s="8"/>
      <c r="K22" s="8"/>
    </row>
    <row r="23" spans="3:11" x14ac:dyDescent="0.25">
      <c r="C23" s="8"/>
      <c r="D23" s="5"/>
      <c r="E23" s="8"/>
      <c r="F23" s="5"/>
      <c r="I23" s="4"/>
      <c r="J23" s="8"/>
      <c r="K23" s="8"/>
    </row>
    <row r="24" spans="3:11" x14ac:dyDescent="0.25">
      <c r="C24" s="8"/>
      <c r="D24" s="5"/>
      <c r="E24" s="8"/>
      <c r="F24" s="5"/>
      <c r="I24" s="4"/>
      <c r="J24" s="8"/>
      <c r="K24" s="8"/>
    </row>
    <row r="25" spans="3:11" x14ac:dyDescent="0.25">
      <c r="C25" s="8"/>
      <c r="D25" s="5"/>
      <c r="E25" s="8"/>
      <c r="F25" s="5"/>
      <c r="I25" s="4"/>
      <c r="J25" s="8"/>
      <c r="K25" s="8"/>
    </row>
    <row r="26" spans="3:11" x14ac:dyDescent="0.25">
      <c r="C26" s="8"/>
      <c r="D26" s="5"/>
      <c r="E26" s="8"/>
      <c r="F26" s="5"/>
      <c r="I26" s="4"/>
      <c r="J26" s="8"/>
      <c r="K26" s="8"/>
    </row>
    <row r="27" spans="3:11" ht="15.75" thickBot="1" x14ac:dyDescent="0.3">
      <c r="C27" s="8"/>
      <c r="D27" s="5"/>
      <c r="E27" s="8"/>
      <c r="F27" s="5"/>
      <c r="I27" s="4"/>
      <c r="J27" s="8"/>
      <c r="K27" s="9"/>
    </row>
    <row r="28" spans="3:11" ht="15.75" thickTop="1" x14ac:dyDescent="0.25">
      <c r="C28" s="8"/>
      <c r="D28" s="5"/>
      <c r="E28" s="8"/>
      <c r="F28" s="5"/>
      <c r="I28" s="4" t="s">
        <v>8</v>
      </c>
      <c r="J28" s="8"/>
      <c r="K28" s="8"/>
    </row>
    <row r="29" spans="3:11" x14ac:dyDescent="0.25">
      <c r="C29" s="8"/>
      <c r="D29" s="5"/>
      <c r="E29" s="8"/>
      <c r="F29" s="5"/>
      <c r="I29" s="4"/>
      <c r="J29" s="8"/>
      <c r="K29" s="8"/>
    </row>
    <row r="30" spans="3:11" x14ac:dyDescent="0.25">
      <c r="C30" s="8"/>
      <c r="D30" s="5"/>
      <c r="E30" s="8"/>
      <c r="F30" s="5"/>
      <c r="I30" s="4"/>
      <c r="J30" s="8"/>
      <c r="K30" s="8"/>
    </row>
    <row r="31" spans="3:11" x14ac:dyDescent="0.25">
      <c r="C31" s="8"/>
      <c r="D31" s="5"/>
      <c r="E31" s="8"/>
      <c r="F31" s="5"/>
      <c r="I31" s="4"/>
      <c r="J31" s="8"/>
      <c r="K31" s="8"/>
    </row>
    <row r="32" spans="3:11" x14ac:dyDescent="0.25">
      <c r="C32" s="8"/>
      <c r="D32" s="5"/>
      <c r="E32" s="8"/>
      <c r="F32" s="5"/>
      <c r="I32" s="4"/>
      <c r="J32" s="8"/>
      <c r="K32" s="8"/>
    </row>
    <row r="33" spans="3:11" x14ac:dyDescent="0.25">
      <c r="C33" s="8"/>
      <c r="D33" s="5"/>
      <c r="E33" s="8"/>
      <c r="F33" s="5"/>
      <c r="I33" s="4"/>
      <c r="J33" s="8"/>
      <c r="K33" s="8"/>
    </row>
    <row r="34" spans="3:11" ht="15.75" thickBot="1" x14ac:dyDescent="0.3">
      <c r="C34" s="8"/>
      <c r="D34" s="5"/>
      <c r="E34" s="8"/>
      <c r="F34" s="5"/>
      <c r="I34" s="6"/>
      <c r="J34" s="10"/>
      <c r="K34" s="9"/>
    </row>
    <row r="35" spans="3:11" ht="15.75" thickTop="1" x14ac:dyDescent="0.25">
      <c r="C35" s="8"/>
      <c r="D35" s="5"/>
      <c r="E35" s="8"/>
      <c r="F35" s="5"/>
    </row>
    <row r="36" spans="3:11" x14ac:dyDescent="0.25">
      <c r="C36" s="8"/>
      <c r="D36" s="5"/>
      <c r="E36" s="8"/>
      <c r="F36" s="5"/>
    </row>
    <row r="37" spans="3:11" x14ac:dyDescent="0.25">
      <c r="C37" s="8"/>
      <c r="D37" s="5"/>
      <c r="E37" s="8"/>
      <c r="F37" s="5"/>
    </row>
    <row r="38" spans="3:11" x14ac:dyDescent="0.25">
      <c r="C38" s="8"/>
      <c r="D38" s="5"/>
      <c r="E38" s="8"/>
      <c r="F38" s="5"/>
    </row>
    <row r="39" spans="3:11" ht="15.75" thickBot="1" x14ac:dyDescent="0.3">
      <c r="C39" s="2" t="s">
        <v>9</v>
      </c>
      <c r="D39" s="9"/>
      <c r="E39" s="2" t="s">
        <v>9</v>
      </c>
      <c r="F39" s="9"/>
    </row>
    <row r="40" spans="3:11" ht="15.75" thickTop="1" x14ac:dyDescent="0.25"/>
    <row r="42" spans="3:11" x14ac:dyDescent="0.25">
      <c r="F42" s="1" t="s">
        <v>14</v>
      </c>
    </row>
    <row r="44" spans="3:11" x14ac:dyDescent="0.25">
      <c r="D44" s="1" t="s">
        <v>12</v>
      </c>
      <c r="E44" s="1"/>
    </row>
    <row r="45" spans="3:11" x14ac:dyDescent="0.25">
      <c r="C45" s="13" t="s">
        <v>0</v>
      </c>
      <c r="D45" s="13" t="s">
        <v>11</v>
      </c>
      <c r="E45" s="13" t="s">
        <v>10</v>
      </c>
      <c r="F45" s="16" t="s">
        <v>11</v>
      </c>
      <c r="I45" s="7"/>
      <c r="J45" s="2"/>
      <c r="K45" s="2" t="s">
        <v>9</v>
      </c>
    </row>
    <row r="46" spans="3:11" x14ac:dyDescent="0.25">
      <c r="C46" s="11"/>
      <c r="D46" s="5"/>
      <c r="E46" s="17"/>
      <c r="F46" s="15"/>
      <c r="I46" s="4" t="s">
        <v>7</v>
      </c>
      <c r="J46" s="8"/>
      <c r="K46" s="8"/>
    </row>
    <row r="47" spans="3:11" x14ac:dyDescent="0.25">
      <c r="C47" s="8"/>
      <c r="D47" s="5"/>
      <c r="E47" s="8"/>
      <c r="F47" s="5"/>
      <c r="I47" s="4"/>
      <c r="J47" s="8"/>
      <c r="K47" s="8"/>
    </row>
    <row r="48" spans="3:11" x14ac:dyDescent="0.25">
      <c r="C48" s="8"/>
      <c r="D48" s="5"/>
      <c r="E48" s="8"/>
      <c r="F48" s="5"/>
      <c r="I48" s="4"/>
      <c r="J48" s="8"/>
      <c r="K48" s="8"/>
    </row>
    <row r="49" spans="3:11" x14ac:dyDescent="0.25">
      <c r="C49" s="8"/>
      <c r="D49" s="5"/>
      <c r="E49" s="8"/>
      <c r="F49" s="5"/>
      <c r="I49" s="4"/>
      <c r="J49" s="8"/>
      <c r="K49" s="8"/>
    </row>
    <row r="50" spans="3:11" x14ac:dyDescent="0.25">
      <c r="C50" s="8"/>
      <c r="D50" s="5"/>
      <c r="E50" s="8"/>
      <c r="F50" s="5"/>
      <c r="I50" s="4"/>
      <c r="J50" s="8"/>
      <c r="K50" s="8"/>
    </row>
    <row r="51" spans="3:11" ht="15.75" thickBot="1" x14ac:dyDescent="0.3">
      <c r="C51" s="8"/>
      <c r="D51" s="5"/>
      <c r="E51" s="8"/>
      <c r="F51" s="5"/>
      <c r="I51" s="4"/>
      <c r="J51" s="8"/>
      <c r="K51" s="9"/>
    </row>
    <row r="52" spans="3:11" ht="15.75" thickTop="1" x14ac:dyDescent="0.25">
      <c r="C52" s="8"/>
      <c r="D52" s="5"/>
      <c r="E52" s="8"/>
      <c r="F52" s="5"/>
      <c r="I52" s="4" t="s">
        <v>8</v>
      </c>
      <c r="J52" s="8"/>
      <c r="K52" s="8"/>
    </row>
    <row r="53" spans="3:11" x14ac:dyDescent="0.25">
      <c r="C53" s="8"/>
      <c r="D53" s="5"/>
      <c r="E53" s="8"/>
      <c r="F53" s="5"/>
      <c r="I53" s="4"/>
      <c r="J53" s="8"/>
      <c r="K53" s="8"/>
    </row>
    <row r="54" spans="3:11" x14ac:dyDescent="0.25">
      <c r="C54" s="8"/>
      <c r="D54" s="5"/>
      <c r="E54" s="8"/>
      <c r="F54" s="5"/>
      <c r="I54" s="4"/>
      <c r="J54" s="8"/>
      <c r="K54" s="8"/>
    </row>
    <row r="55" spans="3:11" x14ac:dyDescent="0.25">
      <c r="C55" s="8"/>
      <c r="D55" s="5"/>
      <c r="E55" s="8"/>
      <c r="F55" s="5"/>
      <c r="I55" s="4"/>
      <c r="J55" s="8"/>
      <c r="K55" s="8"/>
    </row>
    <row r="56" spans="3:11" x14ac:dyDescent="0.25">
      <c r="C56" s="8"/>
      <c r="D56" s="5"/>
      <c r="E56" s="8"/>
      <c r="F56" s="5"/>
      <c r="I56" s="4"/>
      <c r="J56" s="8"/>
      <c r="K56" s="8"/>
    </row>
    <row r="57" spans="3:11" x14ac:dyDescent="0.25">
      <c r="C57" s="8"/>
      <c r="D57" s="5"/>
      <c r="E57" s="8"/>
      <c r="F57" s="5"/>
      <c r="I57" s="4"/>
      <c r="J57" s="8"/>
      <c r="K57" s="8"/>
    </row>
    <row r="58" spans="3:11" ht="15.75" thickBot="1" x14ac:dyDescent="0.3">
      <c r="C58" s="8"/>
      <c r="D58" s="5"/>
      <c r="E58" s="8"/>
      <c r="F58" s="5"/>
      <c r="I58" s="6"/>
      <c r="J58" s="10"/>
      <c r="K58" s="9"/>
    </row>
    <row r="59" spans="3:11" ht="15.75" thickTop="1" x14ac:dyDescent="0.25">
      <c r="C59" s="8"/>
      <c r="D59" s="5"/>
      <c r="E59" s="8"/>
      <c r="F59" s="5"/>
    </row>
    <row r="60" spans="3:11" x14ac:dyDescent="0.25">
      <c r="C60" s="8"/>
      <c r="D60" s="5"/>
      <c r="E60" s="8"/>
      <c r="F60" s="5"/>
    </row>
    <row r="61" spans="3:11" x14ac:dyDescent="0.25">
      <c r="C61" s="8"/>
      <c r="D61" s="5"/>
      <c r="E61" s="8"/>
      <c r="F61" s="5"/>
    </row>
    <row r="62" spans="3:11" x14ac:dyDescent="0.25">
      <c r="C62" s="8"/>
      <c r="D62" s="5"/>
      <c r="E62" s="8"/>
      <c r="F62" s="5"/>
    </row>
    <row r="63" spans="3:11" ht="15.75" thickBot="1" x14ac:dyDescent="0.3">
      <c r="C63" s="2" t="s">
        <v>9</v>
      </c>
      <c r="D63" s="9"/>
      <c r="E63" s="2" t="s">
        <v>9</v>
      </c>
      <c r="F63" s="9"/>
    </row>
    <row r="64" spans="3:11" ht="15.75" thickTop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8"/>
  <sheetViews>
    <sheetView topLeftCell="D34" zoomScale="96" zoomScaleNormal="96" workbookViewId="0">
      <selection activeCell="G37" sqref="G37"/>
    </sheetView>
  </sheetViews>
  <sheetFormatPr defaultRowHeight="15" x14ac:dyDescent="0.25"/>
  <cols>
    <col min="3" max="3" width="17.140625" customWidth="1"/>
    <col min="4" max="4" width="16.85546875" customWidth="1"/>
    <col min="5" max="5" width="18.140625" customWidth="1"/>
    <col min="6" max="6" width="20.85546875" customWidth="1"/>
    <col min="7" max="8" width="11" customWidth="1"/>
    <col min="9" max="9" width="20.42578125" customWidth="1"/>
    <col min="11" max="11" width="14.42578125" bestFit="1" customWidth="1"/>
  </cols>
  <sheetData>
    <row r="1" spans="3:6" ht="19.5" x14ac:dyDescent="0.3">
      <c r="D1" s="1"/>
      <c r="F1" s="12" t="s">
        <v>29</v>
      </c>
    </row>
    <row r="5" spans="3:6" x14ac:dyDescent="0.25">
      <c r="C5" s="19" t="s">
        <v>6</v>
      </c>
      <c r="D5" s="19" t="s">
        <v>23</v>
      </c>
      <c r="E5" s="19" t="s">
        <v>24</v>
      </c>
      <c r="F5" s="19" t="s">
        <v>25</v>
      </c>
    </row>
    <row r="6" spans="3:6" x14ac:dyDescent="0.25">
      <c r="C6" s="19"/>
      <c r="D6" s="19"/>
      <c r="E6" s="19"/>
      <c r="F6" s="19"/>
    </row>
    <row r="7" spans="3:6" x14ac:dyDescent="0.25">
      <c r="C7" s="19" t="s">
        <v>28</v>
      </c>
      <c r="D7" s="19">
        <v>132174107</v>
      </c>
      <c r="E7" s="19">
        <v>131157560</v>
      </c>
      <c r="F7" s="19">
        <f>Table210142[[#This Row],[Income (Rs.)]]-Table210142[[#This Row],[Expense (Rs.)]]</f>
        <v>1016547</v>
      </c>
    </row>
    <row r="8" spans="3:6" x14ac:dyDescent="0.25">
      <c r="C8" s="19" t="s">
        <v>27</v>
      </c>
      <c r="D8" s="19">
        <v>132770125</v>
      </c>
      <c r="E8" s="19">
        <v>127398486</v>
      </c>
      <c r="F8" s="19">
        <f>Table210142[[#This Row],[Income (Rs.)]]-Table210142[[#This Row],[Expense (Rs.)]]</f>
        <v>5371639</v>
      </c>
    </row>
    <row r="9" spans="3:6" x14ac:dyDescent="0.25">
      <c r="C9" s="19" t="s">
        <v>39</v>
      </c>
      <c r="D9" s="19">
        <v>115611663.95999999</v>
      </c>
      <c r="E9" s="19">
        <v>120639285</v>
      </c>
      <c r="F9" s="19">
        <f>Table210142[[#This Row],[Income (Rs.)]]-Table210142[[#This Row],[Expense (Rs.)]]</f>
        <v>-5027621.0400000066</v>
      </c>
    </row>
    <row r="10" spans="3:6" x14ac:dyDescent="0.25">
      <c r="C10" s="19"/>
      <c r="D10" s="19"/>
      <c r="E10" s="19"/>
      <c r="F10" s="19">
        <f>Table210142[[#This Row],[Income (Rs.)]]-Table210142[[#This Row],[Expense (Rs.)]]</f>
        <v>0</v>
      </c>
    </row>
    <row r="11" spans="3:6" x14ac:dyDescent="0.25">
      <c r="C11" s="19"/>
      <c r="D11" s="19"/>
      <c r="E11" s="19"/>
      <c r="F11" s="19"/>
    </row>
    <row r="12" spans="3:6" x14ac:dyDescent="0.25">
      <c r="C12" s="19"/>
      <c r="D12" s="19"/>
      <c r="E12" s="19"/>
      <c r="F12" s="19"/>
    </row>
    <row r="13" spans="3:6" x14ac:dyDescent="0.25">
      <c r="C13" s="19"/>
      <c r="D13" s="19"/>
      <c r="E13" s="19"/>
      <c r="F13" s="19"/>
    </row>
    <row r="14" spans="3:6" x14ac:dyDescent="0.25">
      <c r="C14" s="19"/>
      <c r="D14" s="19"/>
      <c r="E14" s="19"/>
      <c r="F14" s="19"/>
    </row>
    <row r="15" spans="3:6" x14ac:dyDescent="0.25">
      <c r="C15" s="19"/>
      <c r="D15" s="19"/>
      <c r="E15" s="19"/>
      <c r="F15" s="19"/>
    </row>
    <row r="16" spans="3:6" x14ac:dyDescent="0.25">
      <c r="C16" s="19"/>
      <c r="D16" s="19"/>
      <c r="E16" s="19"/>
      <c r="F16" s="19"/>
    </row>
    <row r="18" spans="3:11" x14ac:dyDescent="0.25">
      <c r="F18" s="1" t="s">
        <v>13</v>
      </c>
    </row>
    <row r="19" spans="3:11" x14ac:dyDescent="0.25">
      <c r="I19" s="3"/>
      <c r="J19" s="3"/>
      <c r="K19" s="3"/>
    </row>
    <row r="20" spans="3:11" x14ac:dyDescent="0.25">
      <c r="D20" s="1" t="s">
        <v>12</v>
      </c>
      <c r="E20" s="1"/>
      <c r="I20" s="1" t="s">
        <v>15</v>
      </c>
    </row>
    <row r="21" spans="3:11" x14ac:dyDescent="0.25">
      <c r="C21" s="13" t="s">
        <v>0</v>
      </c>
      <c r="D21" s="13" t="s">
        <v>11</v>
      </c>
      <c r="E21" s="13" t="s">
        <v>10</v>
      </c>
      <c r="F21" s="16" t="s">
        <v>11</v>
      </c>
      <c r="I21" s="7"/>
      <c r="J21" s="2"/>
      <c r="K21" s="2" t="s">
        <v>9</v>
      </c>
    </row>
    <row r="22" spans="3:11" x14ac:dyDescent="0.25">
      <c r="C22" s="11" t="s">
        <v>163</v>
      </c>
      <c r="D22" s="57">
        <v>112108836.58</v>
      </c>
      <c r="E22" s="47" t="s">
        <v>164</v>
      </c>
      <c r="F22" s="59">
        <v>104160372.5</v>
      </c>
      <c r="I22" s="25" t="s">
        <v>7</v>
      </c>
      <c r="J22" s="8"/>
      <c r="K22" s="8"/>
    </row>
    <row r="23" spans="3:11" x14ac:dyDescent="0.25">
      <c r="C23" s="8" t="s">
        <v>94</v>
      </c>
      <c r="D23" s="57">
        <v>20065270.239999998</v>
      </c>
      <c r="E23" s="8" t="s">
        <v>165</v>
      </c>
      <c r="F23" s="57">
        <v>7765703.9100000001</v>
      </c>
      <c r="I23" s="4" t="s">
        <v>44</v>
      </c>
      <c r="J23" s="8"/>
      <c r="K23" s="8">
        <v>85170201.760000005</v>
      </c>
    </row>
    <row r="24" spans="3:11" x14ac:dyDescent="0.25">
      <c r="C24" s="8"/>
      <c r="D24" s="5"/>
      <c r="E24" s="8" t="s">
        <v>166</v>
      </c>
      <c r="F24" s="57">
        <v>14670688.66</v>
      </c>
      <c r="I24" s="4" t="s">
        <v>45</v>
      </c>
      <c r="J24" s="8"/>
      <c r="K24" s="30">
        <v>90981403.689999998</v>
      </c>
    </row>
    <row r="25" spans="3:11" x14ac:dyDescent="0.25">
      <c r="C25" s="8"/>
      <c r="D25" s="5"/>
      <c r="E25" s="8" t="s">
        <v>167</v>
      </c>
      <c r="F25" s="57">
        <v>3075040.77</v>
      </c>
      <c r="I25" s="4"/>
      <c r="J25" s="8"/>
      <c r="K25" s="8"/>
    </row>
    <row r="26" spans="3:11" x14ac:dyDescent="0.25">
      <c r="C26" s="8"/>
      <c r="D26" s="5"/>
      <c r="E26" s="8"/>
      <c r="F26" s="5"/>
      <c r="I26" s="4"/>
      <c r="J26" s="8"/>
      <c r="K26" s="8"/>
    </row>
    <row r="27" spans="3:11" ht="15.75" thickBot="1" x14ac:dyDescent="0.3">
      <c r="C27" s="8"/>
      <c r="D27" s="5"/>
      <c r="E27" s="8"/>
      <c r="F27" s="5"/>
      <c r="I27" s="4"/>
      <c r="J27" s="8"/>
      <c r="K27" s="58">
        <f>K23+K24</f>
        <v>176151605.44999999</v>
      </c>
    </row>
    <row r="28" spans="3:11" ht="15.75" thickTop="1" x14ac:dyDescent="0.25">
      <c r="C28" s="8"/>
      <c r="D28" s="5"/>
      <c r="E28" s="8"/>
      <c r="F28" s="5"/>
      <c r="I28" s="25" t="s">
        <v>8</v>
      </c>
      <c r="J28" s="8"/>
      <c r="K28" s="8"/>
    </row>
    <row r="29" spans="3:11" x14ac:dyDescent="0.25">
      <c r="C29" s="8"/>
      <c r="D29" s="5"/>
      <c r="E29" s="8"/>
      <c r="F29" s="5"/>
      <c r="I29" s="4" t="s">
        <v>61</v>
      </c>
      <c r="J29" s="8"/>
      <c r="K29" s="30">
        <v>80546673.379999995</v>
      </c>
    </row>
    <row r="30" spans="3:11" x14ac:dyDescent="0.25">
      <c r="C30" s="8"/>
      <c r="D30" s="5"/>
      <c r="E30" s="8"/>
      <c r="F30" s="5"/>
      <c r="I30" s="4" t="s">
        <v>62</v>
      </c>
      <c r="J30" s="8"/>
      <c r="K30" s="30">
        <v>19536167.949999999</v>
      </c>
    </row>
    <row r="31" spans="3:11" x14ac:dyDescent="0.25">
      <c r="C31" s="8"/>
      <c r="D31" s="5"/>
      <c r="E31" s="8"/>
      <c r="F31" s="5"/>
      <c r="I31" s="4" t="s">
        <v>42</v>
      </c>
      <c r="J31" s="8"/>
      <c r="K31" s="30">
        <v>76068765.959999993</v>
      </c>
    </row>
    <row r="32" spans="3:11" x14ac:dyDescent="0.25">
      <c r="C32" s="8"/>
      <c r="D32" s="5"/>
      <c r="E32" s="8"/>
      <c r="F32" s="5"/>
      <c r="I32" s="4"/>
      <c r="J32" s="8"/>
      <c r="K32" s="8"/>
    </row>
    <row r="33" spans="3:11" x14ac:dyDescent="0.25">
      <c r="C33" s="8"/>
      <c r="D33" s="5"/>
      <c r="E33" s="8"/>
      <c r="F33" s="5"/>
      <c r="I33" s="4"/>
      <c r="J33" s="8"/>
      <c r="K33" s="8"/>
    </row>
    <row r="34" spans="3:11" ht="15.75" thickBot="1" x14ac:dyDescent="0.3">
      <c r="C34" s="8"/>
      <c r="D34" s="5"/>
      <c r="E34" s="8"/>
      <c r="F34" s="5"/>
      <c r="I34" s="6"/>
      <c r="J34" s="10"/>
      <c r="K34" s="58">
        <f>K29+K30+K31</f>
        <v>176151607.28999999</v>
      </c>
    </row>
    <row r="35" spans="3:11" ht="15.75" thickTop="1" x14ac:dyDescent="0.25">
      <c r="C35" s="8"/>
      <c r="D35" s="5"/>
      <c r="E35" s="8"/>
      <c r="F35" s="5"/>
    </row>
    <row r="36" spans="3:11" x14ac:dyDescent="0.25">
      <c r="C36" s="8"/>
      <c r="D36" s="5"/>
      <c r="E36" s="8"/>
      <c r="F36" s="5"/>
    </row>
    <row r="37" spans="3:11" x14ac:dyDescent="0.25">
      <c r="C37" s="8"/>
      <c r="D37" s="5"/>
      <c r="E37" s="8"/>
      <c r="F37" s="5"/>
    </row>
    <row r="38" spans="3:11" x14ac:dyDescent="0.25">
      <c r="C38" s="8"/>
      <c r="D38" s="5"/>
      <c r="E38" s="8"/>
      <c r="F38" s="5"/>
    </row>
    <row r="39" spans="3:11" ht="15.75" thickBot="1" x14ac:dyDescent="0.3">
      <c r="C39" s="2" t="s">
        <v>9</v>
      </c>
      <c r="D39" s="31">
        <f>SUM(D22:D38)</f>
        <v>132174106.81999999</v>
      </c>
      <c r="E39" s="2" t="s">
        <v>9</v>
      </c>
      <c r="F39" s="31">
        <f>SUM(F22:F38)</f>
        <v>129671805.83999999</v>
      </c>
    </row>
    <row r="40" spans="3:11" ht="15.75" thickTop="1" x14ac:dyDescent="0.25"/>
    <row r="42" spans="3:11" x14ac:dyDescent="0.25">
      <c r="F42" s="1" t="s">
        <v>14</v>
      </c>
    </row>
    <row r="44" spans="3:11" x14ac:dyDescent="0.25">
      <c r="D44" s="1" t="s">
        <v>12</v>
      </c>
      <c r="E44" s="1"/>
    </row>
    <row r="45" spans="3:11" x14ac:dyDescent="0.25">
      <c r="C45" s="13" t="s">
        <v>0</v>
      </c>
      <c r="D45" s="13" t="s">
        <v>11</v>
      </c>
      <c r="E45" s="13" t="s">
        <v>10</v>
      </c>
      <c r="F45" s="16" t="s">
        <v>11</v>
      </c>
      <c r="I45" s="7"/>
      <c r="J45" s="2"/>
      <c r="K45" s="2" t="s">
        <v>9</v>
      </c>
    </row>
    <row r="46" spans="3:11" x14ac:dyDescent="0.25">
      <c r="C46" s="11" t="s">
        <v>163</v>
      </c>
      <c r="D46" s="45">
        <v>111933320</v>
      </c>
      <c r="E46" s="47" t="s">
        <v>164</v>
      </c>
      <c r="F46" s="48">
        <v>100665806</v>
      </c>
      <c r="I46" s="25" t="s">
        <v>7</v>
      </c>
      <c r="J46" s="8"/>
      <c r="K46" s="8"/>
    </row>
    <row r="47" spans="3:11" x14ac:dyDescent="0.25">
      <c r="C47" s="8" t="s">
        <v>94</v>
      </c>
      <c r="D47" s="45">
        <v>20836805</v>
      </c>
      <c r="E47" s="8" t="s">
        <v>165</v>
      </c>
      <c r="F47" s="45">
        <v>9083070</v>
      </c>
      <c r="I47" s="4" t="s">
        <v>41</v>
      </c>
      <c r="J47" s="8"/>
      <c r="K47" s="24">
        <v>97051035</v>
      </c>
    </row>
    <row r="48" spans="3:11" x14ac:dyDescent="0.25">
      <c r="C48" s="8"/>
      <c r="D48" s="5"/>
      <c r="E48" s="8" t="s">
        <v>166</v>
      </c>
      <c r="F48" s="45">
        <v>13164710</v>
      </c>
      <c r="I48" s="4" t="s">
        <v>45</v>
      </c>
      <c r="J48" s="8"/>
      <c r="K48" s="24">
        <v>100657310</v>
      </c>
    </row>
    <row r="49" spans="3:11" x14ac:dyDescent="0.25">
      <c r="C49" s="8"/>
      <c r="D49" s="5"/>
      <c r="E49" s="8" t="s">
        <v>167</v>
      </c>
      <c r="F49" s="45">
        <v>2948114</v>
      </c>
      <c r="I49" s="4"/>
      <c r="J49" s="8"/>
      <c r="K49" s="8"/>
    </row>
    <row r="50" spans="3:11" x14ac:dyDescent="0.25">
      <c r="C50" s="8"/>
      <c r="D50" s="5"/>
      <c r="E50" s="8"/>
      <c r="F50" s="5"/>
      <c r="I50" s="4"/>
      <c r="J50" s="8"/>
      <c r="K50" s="8"/>
    </row>
    <row r="51" spans="3:11" ht="15.75" thickBot="1" x14ac:dyDescent="0.3">
      <c r="C51" s="8"/>
      <c r="D51" s="5"/>
      <c r="E51" s="8"/>
      <c r="F51" s="5"/>
      <c r="I51" s="4"/>
      <c r="J51" s="8"/>
      <c r="K51" s="49">
        <f>K47+K48</f>
        <v>197708345</v>
      </c>
    </row>
    <row r="52" spans="3:11" ht="15.75" thickTop="1" x14ac:dyDescent="0.25">
      <c r="C52" s="8"/>
      <c r="D52" s="5"/>
      <c r="E52" s="8"/>
      <c r="F52" s="5"/>
      <c r="I52" s="25" t="s">
        <v>8</v>
      </c>
      <c r="J52" s="8"/>
      <c r="K52" s="8"/>
    </row>
    <row r="53" spans="3:11" x14ac:dyDescent="0.25">
      <c r="C53" s="8"/>
      <c r="D53" s="5"/>
      <c r="E53" s="8"/>
      <c r="F53" s="5"/>
      <c r="I53" s="4" t="s">
        <v>49</v>
      </c>
      <c r="J53" s="8"/>
      <c r="K53" s="24">
        <v>64649151</v>
      </c>
    </row>
    <row r="54" spans="3:11" x14ac:dyDescent="0.25">
      <c r="C54" s="8"/>
      <c r="D54" s="5"/>
      <c r="E54" s="8"/>
      <c r="F54" s="5"/>
      <c r="I54" s="4" t="s">
        <v>63</v>
      </c>
      <c r="J54" s="8"/>
      <c r="K54" s="24">
        <v>31278134</v>
      </c>
    </row>
    <row r="55" spans="3:11" x14ac:dyDescent="0.25">
      <c r="C55" s="8"/>
      <c r="D55" s="5"/>
      <c r="E55" s="8"/>
      <c r="F55" s="5"/>
      <c r="I55" s="4" t="s">
        <v>42</v>
      </c>
      <c r="J55" s="8"/>
      <c r="K55" s="24">
        <v>101781059</v>
      </c>
    </row>
    <row r="56" spans="3:11" x14ac:dyDescent="0.25">
      <c r="C56" s="8"/>
      <c r="D56" s="5"/>
      <c r="E56" s="8"/>
      <c r="F56" s="5"/>
      <c r="I56" s="4"/>
      <c r="J56" s="8"/>
      <c r="K56" s="8"/>
    </row>
    <row r="57" spans="3:11" x14ac:dyDescent="0.25">
      <c r="C57" s="8"/>
      <c r="D57" s="5"/>
      <c r="E57" s="8"/>
      <c r="F57" s="5"/>
      <c r="I57" s="4"/>
      <c r="J57" s="8"/>
      <c r="K57" s="8"/>
    </row>
    <row r="58" spans="3:11" ht="15.75" thickBot="1" x14ac:dyDescent="0.3">
      <c r="C58" s="8"/>
      <c r="D58" s="5"/>
      <c r="E58" s="8"/>
      <c r="F58" s="5"/>
      <c r="I58" s="6"/>
      <c r="J58" s="10"/>
      <c r="K58" s="49">
        <f>K53+K54+K55</f>
        <v>197708344</v>
      </c>
    </row>
    <row r="59" spans="3:11" ht="15.75" thickTop="1" x14ac:dyDescent="0.25">
      <c r="C59" s="8"/>
      <c r="D59" s="5"/>
      <c r="E59" s="8"/>
      <c r="F59" s="5"/>
    </row>
    <row r="60" spans="3:11" x14ac:dyDescent="0.25">
      <c r="C60" s="8"/>
      <c r="D60" s="5"/>
      <c r="E60" s="8"/>
      <c r="F60" s="5"/>
    </row>
    <row r="61" spans="3:11" x14ac:dyDescent="0.25">
      <c r="C61" s="8"/>
      <c r="D61" s="5"/>
      <c r="E61" s="8"/>
      <c r="F61" s="5"/>
    </row>
    <row r="62" spans="3:11" x14ac:dyDescent="0.25">
      <c r="C62" s="8"/>
      <c r="D62" s="5"/>
      <c r="E62" s="8"/>
      <c r="F62" s="5"/>
    </row>
    <row r="63" spans="3:11" ht="15.75" thickBot="1" x14ac:dyDescent="0.3">
      <c r="C63" s="2" t="s">
        <v>9</v>
      </c>
      <c r="D63" s="49">
        <f>SUM(D46:D62)</f>
        <v>132770125</v>
      </c>
      <c r="E63" s="2" t="s">
        <v>9</v>
      </c>
      <c r="F63" s="49">
        <f>SUM(F46:F62)</f>
        <v>125861700</v>
      </c>
    </row>
    <row r="64" spans="3:11" ht="15.75" thickTop="1" x14ac:dyDescent="0.25"/>
    <row r="66" spans="3:11" x14ac:dyDescent="0.25">
      <c r="F66" s="1" t="s">
        <v>43</v>
      </c>
    </row>
    <row r="68" spans="3:11" x14ac:dyDescent="0.25">
      <c r="D68" s="1" t="s">
        <v>12</v>
      </c>
      <c r="E68" s="1"/>
    </row>
    <row r="69" spans="3:11" x14ac:dyDescent="0.25">
      <c r="C69" s="13" t="s">
        <v>0</v>
      </c>
      <c r="D69" s="13" t="s">
        <v>11</v>
      </c>
      <c r="E69" s="13" t="s">
        <v>10</v>
      </c>
      <c r="F69" s="16" t="s">
        <v>11</v>
      </c>
      <c r="I69" s="7"/>
      <c r="J69" s="2"/>
      <c r="K69" s="2" t="s">
        <v>9</v>
      </c>
    </row>
    <row r="70" spans="3:11" x14ac:dyDescent="0.25">
      <c r="C70" s="11" t="s">
        <v>163</v>
      </c>
      <c r="D70" s="57">
        <v>94731686.829999998</v>
      </c>
      <c r="E70" s="47" t="s">
        <v>164</v>
      </c>
      <c r="F70" s="59">
        <v>98571780.060000002</v>
      </c>
      <c r="I70" s="25" t="s">
        <v>7</v>
      </c>
      <c r="J70" s="8"/>
      <c r="K70" s="8"/>
    </row>
    <row r="71" spans="3:11" x14ac:dyDescent="0.25">
      <c r="C71" s="8" t="s">
        <v>94</v>
      </c>
      <c r="D71" s="57">
        <v>20879977.129999999</v>
      </c>
      <c r="E71" s="8" t="s">
        <v>165</v>
      </c>
      <c r="F71" s="57">
        <v>8151070.9100000001</v>
      </c>
      <c r="I71" s="4" t="s">
        <v>41</v>
      </c>
      <c r="J71" s="8"/>
      <c r="K71" s="24">
        <v>113314134.7</v>
      </c>
    </row>
    <row r="72" spans="3:11" x14ac:dyDescent="0.25">
      <c r="C72" s="8"/>
      <c r="D72" s="5"/>
      <c r="E72" s="8" t="s">
        <v>166</v>
      </c>
      <c r="F72" s="57">
        <v>7059554.4500000002</v>
      </c>
      <c r="I72" s="4" t="s">
        <v>45</v>
      </c>
      <c r="J72" s="8"/>
      <c r="K72" s="24">
        <v>79670702.719999999</v>
      </c>
    </row>
    <row r="73" spans="3:11" x14ac:dyDescent="0.25">
      <c r="C73" s="8"/>
      <c r="D73" s="5"/>
      <c r="E73" s="8" t="s">
        <v>167</v>
      </c>
      <c r="F73" s="57">
        <v>5327818.62</v>
      </c>
      <c r="I73" s="4"/>
      <c r="J73" s="8"/>
      <c r="K73" s="8"/>
    </row>
    <row r="74" spans="3:11" x14ac:dyDescent="0.25">
      <c r="C74" s="8"/>
      <c r="D74" s="5"/>
      <c r="E74" s="8"/>
      <c r="F74" s="5"/>
      <c r="I74" s="4"/>
      <c r="J74" s="8"/>
      <c r="K74" s="8"/>
    </row>
    <row r="75" spans="3:11" ht="15.75" thickBot="1" x14ac:dyDescent="0.3">
      <c r="C75" s="8"/>
      <c r="D75" s="5"/>
      <c r="E75" s="8"/>
      <c r="F75" s="5"/>
      <c r="I75" s="4"/>
      <c r="J75" s="8"/>
      <c r="K75" s="49">
        <f>K71+K72</f>
        <v>192984837.42000002</v>
      </c>
    </row>
    <row r="76" spans="3:11" ht="15.75" thickTop="1" x14ac:dyDescent="0.25">
      <c r="C76" s="8"/>
      <c r="D76" s="5"/>
      <c r="E76" s="8"/>
      <c r="F76" s="5"/>
      <c r="I76" s="25" t="s">
        <v>8</v>
      </c>
      <c r="J76" s="8"/>
      <c r="K76" s="8"/>
    </row>
    <row r="77" spans="3:11" x14ac:dyDescent="0.25">
      <c r="C77" s="8"/>
      <c r="D77" s="5"/>
      <c r="E77" s="8"/>
      <c r="F77" s="5"/>
      <c r="I77" s="4" t="s">
        <v>49</v>
      </c>
      <c r="J77" s="8"/>
      <c r="K77" s="24">
        <v>39261609.390000001</v>
      </c>
    </row>
    <row r="78" spans="3:11" x14ac:dyDescent="0.25">
      <c r="C78" s="8"/>
      <c r="D78" s="5"/>
      <c r="E78" s="8"/>
      <c r="F78" s="5"/>
      <c r="I78" s="4" t="s">
        <v>63</v>
      </c>
      <c r="J78" s="8"/>
      <c r="K78" s="24">
        <v>39063889.060000002</v>
      </c>
    </row>
    <row r="79" spans="3:11" x14ac:dyDescent="0.25">
      <c r="C79" s="8"/>
      <c r="D79" s="5"/>
      <c r="E79" s="8"/>
      <c r="F79" s="5"/>
      <c r="I79" s="4" t="s">
        <v>42</v>
      </c>
      <c r="J79" s="8"/>
      <c r="K79" s="24">
        <v>114659338.95999999</v>
      </c>
    </row>
    <row r="80" spans="3:11" x14ac:dyDescent="0.25">
      <c r="C80" s="8"/>
      <c r="D80" s="5"/>
      <c r="E80" s="8"/>
      <c r="F80" s="5"/>
      <c r="I80" s="4"/>
      <c r="J80" s="8"/>
      <c r="K80" s="8"/>
    </row>
    <row r="81" spans="3:11" x14ac:dyDescent="0.25">
      <c r="C81" s="8"/>
      <c r="D81" s="5"/>
      <c r="E81" s="8"/>
      <c r="F81" s="5"/>
      <c r="I81" s="4"/>
      <c r="J81" s="8"/>
      <c r="K81" s="8"/>
    </row>
    <row r="82" spans="3:11" ht="15.75" thickBot="1" x14ac:dyDescent="0.3">
      <c r="C82" s="8"/>
      <c r="D82" s="5"/>
      <c r="E82" s="8"/>
      <c r="F82" s="5"/>
      <c r="I82" s="6"/>
      <c r="J82" s="10"/>
      <c r="K82" s="49">
        <f>K77+K78+K79</f>
        <v>192984837.41</v>
      </c>
    </row>
    <row r="83" spans="3:11" ht="15.75" thickTop="1" x14ac:dyDescent="0.25">
      <c r="C83" s="8"/>
      <c r="D83" s="5"/>
      <c r="E83" s="8"/>
      <c r="F83" s="5"/>
    </row>
    <row r="84" spans="3:11" x14ac:dyDescent="0.25">
      <c r="C84" s="8"/>
      <c r="D84" s="5"/>
      <c r="E84" s="8"/>
      <c r="F84" s="5"/>
    </row>
    <row r="85" spans="3:11" x14ac:dyDescent="0.25">
      <c r="C85" s="8"/>
      <c r="D85" s="5"/>
      <c r="E85" s="8"/>
      <c r="F85" s="5"/>
    </row>
    <row r="86" spans="3:11" x14ac:dyDescent="0.25">
      <c r="C86" s="8"/>
      <c r="D86" s="5"/>
      <c r="E86" s="8"/>
      <c r="F86" s="5"/>
    </row>
    <row r="87" spans="3:11" ht="15.75" thickBot="1" x14ac:dyDescent="0.3">
      <c r="C87" s="2" t="s">
        <v>9</v>
      </c>
      <c r="D87" s="58">
        <f>SUM(D70:D86)</f>
        <v>115611663.95999999</v>
      </c>
      <c r="E87" s="2" t="s">
        <v>9</v>
      </c>
      <c r="F87" s="58">
        <f>SUM(F70:F86)</f>
        <v>119110224.04000001</v>
      </c>
    </row>
    <row r="88" spans="3:11" ht="15.75" thickTop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09"/>
  <sheetViews>
    <sheetView zoomScale="96" zoomScaleNormal="96" workbookViewId="0">
      <selection activeCell="D109" sqref="D109"/>
    </sheetView>
  </sheetViews>
  <sheetFormatPr defaultRowHeight="15" x14ac:dyDescent="0.25"/>
  <cols>
    <col min="3" max="3" width="17.140625" customWidth="1"/>
    <col min="4" max="4" width="16.85546875" customWidth="1"/>
    <col min="5" max="5" width="18.140625" customWidth="1"/>
    <col min="6" max="6" width="20.85546875" customWidth="1"/>
    <col min="7" max="8" width="11" customWidth="1"/>
    <col min="9" max="9" width="20.42578125" customWidth="1"/>
    <col min="11" max="11" width="11.5703125" bestFit="1" customWidth="1"/>
  </cols>
  <sheetData>
    <row r="1" spans="3:6" ht="19.5" x14ac:dyDescent="0.3">
      <c r="D1" s="1"/>
      <c r="F1" s="12" t="s">
        <v>4</v>
      </c>
    </row>
    <row r="5" spans="3:6" x14ac:dyDescent="0.25">
      <c r="C5" s="18" t="s">
        <v>6</v>
      </c>
      <c r="D5" s="18" t="s">
        <v>23</v>
      </c>
      <c r="E5" s="18" t="s">
        <v>24</v>
      </c>
      <c r="F5" s="18" t="s">
        <v>25</v>
      </c>
    </row>
    <row r="6" spans="3:6" x14ac:dyDescent="0.25">
      <c r="C6" s="18"/>
      <c r="D6" s="18"/>
      <c r="E6" s="18"/>
      <c r="F6" s="18"/>
    </row>
    <row r="7" spans="3:6" x14ac:dyDescent="0.25">
      <c r="C7" s="18">
        <v>2012</v>
      </c>
      <c r="D7" s="18">
        <v>41894784</v>
      </c>
      <c r="E7" s="18">
        <v>39585013</v>
      </c>
      <c r="F7" s="18">
        <f>Table21013[[#This Row],[Income (Rs.)]]-Table21013[[#This Row],[Expense (Rs.)]]</f>
        <v>2309771</v>
      </c>
    </row>
    <row r="8" spans="3:6" x14ac:dyDescent="0.25">
      <c r="C8" s="18">
        <v>2013</v>
      </c>
      <c r="D8" s="18">
        <v>68930021</v>
      </c>
      <c r="E8" s="18">
        <v>57944991</v>
      </c>
      <c r="F8" s="18">
        <f>Table21013[[#This Row],[Income (Rs.)]]-Table21013[[#This Row],[Expense (Rs.)]]</f>
        <v>10985030</v>
      </c>
    </row>
    <row r="9" spans="3:6" x14ac:dyDescent="0.25">
      <c r="C9" s="18">
        <v>2014</v>
      </c>
      <c r="D9" s="18">
        <v>54777891</v>
      </c>
      <c r="E9" s="18">
        <v>53837811</v>
      </c>
      <c r="F9" s="18">
        <f>Table21013[[#This Row],[Income (Rs.)]]-Table21013[[#This Row],[Expense (Rs.)]]</f>
        <v>940080</v>
      </c>
    </row>
    <row r="10" spans="3:6" x14ac:dyDescent="0.25">
      <c r="C10" s="18">
        <v>2015</v>
      </c>
      <c r="D10" s="18">
        <v>88723683</v>
      </c>
      <c r="E10" s="18">
        <v>53703420</v>
      </c>
      <c r="F10" s="18">
        <f>Table21013[[#This Row],[Income (Rs.)]]-Table21013[[#This Row],[Expense (Rs.)]]</f>
        <v>35020263</v>
      </c>
    </row>
    <row r="11" spans="3:6" x14ac:dyDescent="0.25">
      <c r="C11" s="18"/>
      <c r="D11" s="18"/>
      <c r="E11" s="18"/>
      <c r="F11" s="18"/>
    </row>
    <row r="12" spans="3:6" x14ac:dyDescent="0.25">
      <c r="C12" s="18"/>
      <c r="D12" s="18"/>
      <c r="E12" s="18"/>
      <c r="F12" s="18"/>
    </row>
    <row r="13" spans="3:6" x14ac:dyDescent="0.25">
      <c r="C13" s="18"/>
      <c r="D13" s="18"/>
      <c r="E13" s="18"/>
      <c r="F13" s="18"/>
    </row>
    <row r="14" spans="3:6" x14ac:dyDescent="0.25">
      <c r="C14" s="18"/>
      <c r="D14" s="18"/>
      <c r="E14" s="18"/>
      <c r="F14" s="18"/>
    </row>
    <row r="15" spans="3:6" x14ac:dyDescent="0.25">
      <c r="C15" s="19"/>
      <c r="D15" s="19"/>
      <c r="E15" s="19"/>
      <c r="F15" s="19"/>
    </row>
    <row r="16" spans="3:6" x14ac:dyDescent="0.25">
      <c r="C16" s="19"/>
      <c r="D16" s="19"/>
      <c r="E16" s="19"/>
      <c r="F16" s="19"/>
    </row>
    <row r="18" spans="3:11" x14ac:dyDescent="0.25">
      <c r="F18" s="1" t="s">
        <v>79</v>
      </c>
    </row>
    <row r="19" spans="3:11" x14ac:dyDescent="0.25">
      <c r="I19" s="3"/>
      <c r="J19" s="3"/>
      <c r="K19" s="3"/>
    </row>
    <row r="20" spans="3:11" x14ac:dyDescent="0.25">
      <c r="D20" s="1" t="s">
        <v>12</v>
      </c>
      <c r="E20" s="1"/>
      <c r="I20" s="1" t="s">
        <v>15</v>
      </c>
    </row>
    <row r="21" spans="3:11" x14ac:dyDescent="0.25">
      <c r="C21" s="61" t="s">
        <v>0</v>
      </c>
      <c r="D21" s="13" t="s">
        <v>11</v>
      </c>
      <c r="E21" s="61" t="s">
        <v>10</v>
      </c>
      <c r="F21" s="61" t="s">
        <v>11</v>
      </c>
      <c r="G21" s="4"/>
      <c r="I21" s="7"/>
      <c r="J21" s="2"/>
      <c r="K21" s="2" t="s">
        <v>9</v>
      </c>
    </row>
    <row r="22" spans="3:11" x14ac:dyDescent="0.25">
      <c r="C22" s="4" t="s">
        <v>214</v>
      </c>
      <c r="D22" s="62">
        <v>10805666</v>
      </c>
      <c r="E22" t="s">
        <v>227</v>
      </c>
      <c r="F22" s="63">
        <v>2653156</v>
      </c>
      <c r="G22" s="4"/>
      <c r="I22" s="4" t="s">
        <v>7</v>
      </c>
      <c r="J22" s="8"/>
      <c r="K22" s="8"/>
    </row>
    <row r="23" spans="3:11" x14ac:dyDescent="0.25">
      <c r="C23" s="4" t="s">
        <v>215</v>
      </c>
      <c r="D23" s="62">
        <v>7170980</v>
      </c>
      <c r="E23" t="s">
        <v>228</v>
      </c>
      <c r="F23" s="63">
        <v>2328000</v>
      </c>
      <c r="G23" s="4"/>
      <c r="I23" s="4" t="s">
        <v>73</v>
      </c>
      <c r="J23" s="8"/>
      <c r="K23" s="24">
        <v>149419263</v>
      </c>
    </row>
    <row r="24" spans="3:11" x14ac:dyDescent="0.25">
      <c r="C24" s="4" t="s">
        <v>216</v>
      </c>
      <c r="D24" s="62">
        <v>2374235</v>
      </c>
      <c r="E24" t="s">
        <v>222</v>
      </c>
      <c r="F24" s="63">
        <v>3606012</v>
      </c>
      <c r="G24" s="4"/>
      <c r="I24" s="4"/>
      <c r="J24" s="8"/>
      <c r="K24" s="8"/>
    </row>
    <row r="25" spans="3:11" x14ac:dyDescent="0.25">
      <c r="C25" s="4" t="s">
        <v>217</v>
      </c>
      <c r="D25" s="62">
        <v>203400</v>
      </c>
      <c r="E25" t="s">
        <v>223</v>
      </c>
      <c r="F25" s="63">
        <v>3741190</v>
      </c>
      <c r="G25" s="4"/>
      <c r="I25" s="4"/>
      <c r="J25" s="8"/>
      <c r="K25" s="8"/>
    </row>
    <row r="26" spans="3:11" x14ac:dyDescent="0.25">
      <c r="C26" s="4" t="s">
        <v>218</v>
      </c>
      <c r="D26" s="62">
        <v>168250</v>
      </c>
      <c r="E26" t="s">
        <v>229</v>
      </c>
      <c r="F26" s="63">
        <v>21219958</v>
      </c>
      <c r="G26" s="4"/>
      <c r="I26" s="4"/>
      <c r="J26" s="8"/>
      <c r="K26" s="8"/>
    </row>
    <row r="27" spans="3:11" ht="15.75" thickBot="1" x14ac:dyDescent="0.3">
      <c r="C27" s="4" t="s">
        <v>219</v>
      </c>
      <c r="D27" s="62">
        <v>6785478</v>
      </c>
      <c r="E27" t="s">
        <v>230</v>
      </c>
      <c r="F27" s="63">
        <v>865000</v>
      </c>
      <c r="G27" s="4"/>
      <c r="I27" s="4"/>
      <c r="J27" s="8"/>
      <c r="K27" s="26">
        <f>K23</f>
        <v>149419263</v>
      </c>
    </row>
    <row r="28" spans="3:11" ht="15.75" thickTop="1" x14ac:dyDescent="0.25">
      <c r="C28" s="4" t="s">
        <v>220</v>
      </c>
      <c r="D28" s="62">
        <v>10325250</v>
      </c>
      <c r="E28" t="s">
        <v>204</v>
      </c>
      <c r="F28" s="63">
        <v>1722</v>
      </c>
      <c r="G28" s="4"/>
      <c r="I28" s="25" t="s">
        <v>8</v>
      </c>
      <c r="J28" s="8"/>
      <c r="K28" s="8"/>
    </row>
    <row r="29" spans="3:11" x14ac:dyDescent="0.25">
      <c r="C29" s="4" t="s">
        <v>221</v>
      </c>
      <c r="D29" s="62">
        <v>4061525</v>
      </c>
      <c r="E29" t="s">
        <v>224</v>
      </c>
      <c r="F29" s="63">
        <v>239224</v>
      </c>
      <c r="G29" s="4"/>
      <c r="I29" s="4" t="s">
        <v>49</v>
      </c>
      <c r="J29" s="8"/>
      <c r="K29" s="24">
        <v>146869942</v>
      </c>
    </row>
    <row r="30" spans="3:11" x14ac:dyDescent="0.25">
      <c r="C30" s="4"/>
      <c r="D30" s="8"/>
      <c r="E30" t="s">
        <v>231</v>
      </c>
      <c r="F30" s="63">
        <v>1318268</v>
      </c>
      <c r="G30" s="4"/>
      <c r="I30" s="4" t="s">
        <v>75</v>
      </c>
      <c r="J30" s="8"/>
      <c r="K30" s="24">
        <v>2309771</v>
      </c>
    </row>
    <row r="31" spans="3:11" x14ac:dyDescent="0.25">
      <c r="C31" s="8"/>
      <c r="D31" s="5"/>
      <c r="E31" t="s">
        <v>232</v>
      </c>
      <c r="F31" s="63">
        <v>718500</v>
      </c>
      <c r="G31" s="4"/>
      <c r="I31" s="4" t="s">
        <v>74</v>
      </c>
      <c r="J31" s="8"/>
      <c r="K31" s="24">
        <v>89550</v>
      </c>
    </row>
    <row r="32" spans="3:11" x14ac:dyDescent="0.25">
      <c r="C32" s="8"/>
      <c r="D32" s="5"/>
      <c r="E32" t="s">
        <v>156</v>
      </c>
      <c r="F32" s="63">
        <v>502883</v>
      </c>
      <c r="G32" s="4"/>
      <c r="I32" s="4"/>
      <c r="J32" s="8"/>
      <c r="K32" s="24">
        <v>150000</v>
      </c>
    </row>
    <row r="33" spans="3:11" x14ac:dyDescent="0.25">
      <c r="C33" s="8"/>
      <c r="D33" s="5"/>
      <c r="E33" t="s">
        <v>233</v>
      </c>
      <c r="F33" s="63">
        <v>1035600</v>
      </c>
      <c r="G33" s="4"/>
      <c r="I33" s="4"/>
      <c r="J33" s="8"/>
      <c r="K33" s="8"/>
    </row>
    <row r="34" spans="3:11" ht="15.75" thickBot="1" x14ac:dyDescent="0.3">
      <c r="C34" s="8"/>
      <c r="D34" s="5"/>
      <c r="E34" t="s">
        <v>234</v>
      </c>
      <c r="F34" s="63">
        <v>20500</v>
      </c>
      <c r="G34" s="4"/>
      <c r="I34" s="6"/>
      <c r="J34" s="10"/>
      <c r="K34" s="26">
        <f>K29+K30+K31+K32</f>
        <v>149419263</v>
      </c>
    </row>
    <row r="35" spans="3:11" ht="15.75" thickTop="1" x14ac:dyDescent="0.25">
      <c r="C35" s="8"/>
      <c r="D35" s="5"/>
      <c r="E35" t="s">
        <v>225</v>
      </c>
      <c r="F35" s="63">
        <v>150000</v>
      </c>
      <c r="G35" s="4"/>
    </row>
    <row r="36" spans="3:11" x14ac:dyDescent="0.25">
      <c r="C36" s="8"/>
      <c r="D36" s="5"/>
      <c r="E36" t="s">
        <v>226</v>
      </c>
      <c r="F36" s="63">
        <v>1185000</v>
      </c>
      <c r="G36" s="4"/>
    </row>
    <row r="37" spans="3:11" x14ac:dyDescent="0.25">
      <c r="C37" s="8"/>
      <c r="D37" s="5"/>
      <c r="E37" s="4"/>
      <c r="F37" s="4"/>
      <c r="G37" s="4"/>
    </row>
    <row r="38" spans="3:11" x14ac:dyDescent="0.25">
      <c r="C38" s="8"/>
      <c r="D38" s="5"/>
      <c r="E38" s="4"/>
      <c r="F38" s="10"/>
    </row>
    <row r="39" spans="3:11" ht="15.75" thickBot="1" x14ac:dyDescent="0.3">
      <c r="C39" s="2" t="s">
        <v>9</v>
      </c>
      <c r="D39" s="60">
        <f>SUM(D22:D38)</f>
        <v>41894784</v>
      </c>
      <c r="E39" s="2" t="s">
        <v>9</v>
      </c>
      <c r="F39" s="60">
        <f>SUM(F22:F38)</f>
        <v>39585013</v>
      </c>
    </row>
    <row r="40" spans="3:11" ht="15.75" thickTop="1" x14ac:dyDescent="0.25">
      <c r="F40" s="1" t="s">
        <v>78</v>
      </c>
    </row>
    <row r="41" spans="3:11" x14ac:dyDescent="0.25">
      <c r="I41" s="3"/>
      <c r="J41" s="3"/>
      <c r="K41" s="3"/>
    </row>
    <row r="42" spans="3:11" x14ac:dyDescent="0.25">
      <c r="D42" s="1" t="s">
        <v>12</v>
      </c>
      <c r="E42" s="1"/>
      <c r="I42" s="1" t="s">
        <v>15</v>
      </c>
    </row>
    <row r="43" spans="3:11" x14ac:dyDescent="0.25">
      <c r="C43" s="61" t="s">
        <v>0</v>
      </c>
      <c r="D43" s="13" t="s">
        <v>11</v>
      </c>
      <c r="E43" s="13" t="s">
        <v>10</v>
      </c>
      <c r="F43" s="16" t="s">
        <v>11</v>
      </c>
      <c r="I43" s="7"/>
      <c r="J43" s="2"/>
      <c r="K43" s="2" t="s">
        <v>9</v>
      </c>
    </row>
    <row r="44" spans="3:11" x14ac:dyDescent="0.25">
      <c r="C44" s="67" t="s">
        <v>288</v>
      </c>
      <c r="D44" s="24">
        <v>24825000</v>
      </c>
      <c r="E44" s="68" t="s">
        <v>270</v>
      </c>
      <c r="F44" s="69">
        <v>4219207</v>
      </c>
      <c r="I44" s="4" t="s">
        <v>7</v>
      </c>
      <c r="J44" s="8"/>
      <c r="K44" s="8"/>
    </row>
    <row r="45" spans="3:11" x14ac:dyDescent="0.25">
      <c r="C45" s="67" t="s">
        <v>258</v>
      </c>
      <c r="D45" s="24">
        <v>12325306</v>
      </c>
      <c r="E45" s="4" t="s">
        <v>269</v>
      </c>
      <c r="F45" s="24">
        <v>3874479</v>
      </c>
      <c r="I45" s="4" t="s">
        <v>73</v>
      </c>
      <c r="J45" s="8"/>
      <c r="K45" s="24">
        <v>160398093</v>
      </c>
    </row>
    <row r="46" spans="3:11" x14ac:dyDescent="0.25">
      <c r="C46" s="4" t="s">
        <v>283</v>
      </c>
      <c r="D46" s="24">
        <v>5388528</v>
      </c>
      <c r="E46" s="4" t="s">
        <v>286</v>
      </c>
      <c r="F46" s="24">
        <v>6215221</v>
      </c>
      <c r="I46" s="4"/>
      <c r="J46" s="8"/>
      <c r="K46" s="8"/>
    </row>
    <row r="47" spans="3:11" x14ac:dyDescent="0.25">
      <c r="C47" s="4" t="s">
        <v>260</v>
      </c>
      <c r="D47" s="24">
        <v>2954895</v>
      </c>
      <c r="E47" s="4" t="s">
        <v>272</v>
      </c>
      <c r="F47" s="24">
        <v>3678466</v>
      </c>
      <c r="I47" s="4"/>
      <c r="J47" s="8"/>
      <c r="K47" s="8"/>
    </row>
    <row r="48" spans="3:11" x14ac:dyDescent="0.25">
      <c r="C48" s="4" t="s">
        <v>261</v>
      </c>
      <c r="D48" s="24">
        <v>175300</v>
      </c>
      <c r="E48" s="4" t="s">
        <v>287</v>
      </c>
      <c r="F48" s="24">
        <v>26410525</v>
      </c>
      <c r="I48" s="4"/>
      <c r="J48" s="8"/>
      <c r="K48" s="8"/>
    </row>
    <row r="49" spans="3:11" ht="15.75" thickBot="1" x14ac:dyDescent="0.3">
      <c r="C49" s="4" t="s">
        <v>285</v>
      </c>
      <c r="D49" s="24">
        <v>215800</v>
      </c>
      <c r="E49" s="4" t="s">
        <v>274</v>
      </c>
      <c r="F49" s="24">
        <v>1243</v>
      </c>
      <c r="I49" s="4"/>
      <c r="J49" s="8"/>
      <c r="K49" s="26">
        <f>K45</f>
        <v>160398093</v>
      </c>
    </row>
    <row r="50" spans="3:11" ht="15.75" thickTop="1" x14ac:dyDescent="0.25">
      <c r="C50" s="4" t="s">
        <v>265</v>
      </c>
      <c r="D50" s="24">
        <v>5815213</v>
      </c>
      <c r="E50" s="4" t="s">
        <v>275</v>
      </c>
      <c r="F50" s="24">
        <v>1671968</v>
      </c>
      <c r="I50" s="4" t="s">
        <v>8</v>
      </c>
      <c r="J50" s="8"/>
      <c r="K50" s="8"/>
    </row>
    <row r="51" spans="3:11" x14ac:dyDescent="0.25">
      <c r="C51" s="4" t="s">
        <v>267</v>
      </c>
      <c r="D51" s="24">
        <v>8408510</v>
      </c>
      <c r="E51" s="4" t="s">
        <v>276</v>
      </c>
      <c r="F51" s="24">
        <v>910310</v>
      </c>
      <c r="I51" s="4" t="s">
        <v>49</v>
      </c>
      <c r="J51" s="8"/>
      <c r="K51" s="24">
        <v>149179713</v>
      </c>
    </row>
    <row r="52" spans="3:11" x14ac:dyDescent="0.25">
      <c r="C52" s="4" t="s">
        <v>268</v>
      </c>
      <c r="D52" s="24">
        <v>7764825</v>
      </c>
      <c r="E52" s="4" t="s">
        <v>156</v>
      </c>
      <c r="F52" s="24">
        <v>402306</v>
      </c>
      <c r="I52" s="4" t="s">
        <v>75</v>
      </c>
      <c r="J52" s="8"/>
      <c r="K52" s="24">
        <v>10985029</v>
      </c>
    </row>
    <row r="53" spans="3:11" x14ac:dyDescent="0.25">
      <c r="C53" s="54" t="s">
        <v>289</v>
      </c>
      <c r="D53" s="45">
        <v>1056644</v>
      </c>
      <c r="E53" s="4" t="s">
        <v>278</v>
      </c>
      <c r="F53" s="24">
        <v>7037359</v>
      </c>
      <c r="I53" s="4" t="s">
        <v>74</v>
      </c>
      <c r="J53" s="8"/>
      <c r="K53" s="24">
        <v>83350</v>
      </c>
    </row>
    <row r="54" spans="3:11" x14ac:dyDescent="0.25">
      <c r="C54" s="8"/>
      <c r="D54" s="5"/>
      <c r="E54" s="4" t="s">
        <v>279</v>
      </c>
      <c r="F54" s="24">
        <v>2910213</v>
      </c>
      <c r="I54" s="4"/>
      <c r="J54" s="8"/>
      <c r="K54" s="24">
        <v>150000</v>
      </c>
    </row>
    <row r="55" spans="3:11" x14ac:dyDescent="0.25">
      <c r="C55" s="8"/>
      <c r="D55" s="5"/>
      <c r="E55" s="4" t="s">
        <v>280</v>
      </c>
      <c r="F55" s="24">
        <v>30415</v>
      </c>
      <c r="I55" s="4"/>
      <c r="J55" s="8"/>
      <c r="K55" s="8"/>
    </row>
    <row r="56" spans="3:11" ht="15.75" thickBot="1" x14ac:dyDescent="0.3">
      <c r="C56" s="8"/>
      <c r="D56" s="5"/>
      <c r="E56" s="4" t="s">
        <v>281</v>
      </c>
      <c r="F56" s="24">
        <v>150000</v>
      </c>
      <c r="I56" s="6"/>
      <c r="J56" s="10"/>
      <c r="K56" s="26">
        <f>K51+K52+K53+K54</f>
        <v>160398092</v>
      </c>
    </row>
    <row r="57" spans="3:11" ht="15.75" thickTop="1" x14ac:dyDescent="0.25">
      <c r="C57" s="8"/>
      <c r="D57" s="5"/>
      <c r="E57" s="4" t="s">
        <v>282</v>
      </c>
      <c r="F57" s="24">
        <v>433279</v>
      </c>
    </row>
    <row r="58" spans="3:11" x14ac:dyDescent="0.25">
      <c r="C58" s="8"/>
      <c r="D58" s="5"/>
      <c r="F58" s="8"/>
    </row>
    <row r="59" spans="3:11" x14ac:dyDescent="0.25">
      <c r="C59" s="8"/>
      <c r="D59" s="5"/>
      <c r="E59" s="4"/>
      <c r="F59" s="8"/>
    </row>
    <row r="60" spans="3:11" x14ac:dyDescent="0.25">
      <c r="C60" s="8"/>
      <c r="D60" s="5"/>
      <c r="E60" s="8"/>
      <c r="F60" s="5"/>
    </row>
    <row r="61" spans="3:11" ht="15.75" thickBot="1" x14ac:dyDescent="0.3">
      <c r="C61" s="2" t="s">
        <v>9</v>
      </c>
      <c r="D61" s="26">
        <f>SUM(D44:D60)</f>
        <v>68930021</v>
      </c>
      <c r="E61" s="2" t="s">
        <v>9</v>
      </c>
      <c r="F61" s="26">
        <f>SUM(F44:F60)</f>
        <v>57944991</v>
      </c>
    </row>
    <row r="62" spans="3:11" ht="15.75" thickTop="1" x14ac:dyDescent="0.25"/>
    <row r="63" spans="3:11" x14ac:dyDescent="0.25">
      <c r="F63" s="1" t="s">
        <v>77</v>
      </c>
    </row>
    <row r="64" spans="3:11" x14ac:dyDescent="0.25">
      <c r="I64" s="3"/>
      <c r="J64" s="3"/>
      <c r="K64" s="3"/>
    </row>
    <row r="65" spans="3:11" x14ac:dyDescent="0.25">
      <c r="D65" s="1" t="s">
        <v>12</v>
      </c>
      <c r="E65" s="1"/>
      <c r="I65" s="1" t="s">
        <v>15</v>
      </c>
    </row>
    <row r="66" spans="3:11" x14ac:dyDescent="0.25">
      <c r="C66" s="13" t="s">
        <v>0</v>
      </c>
      <c r="D66" s="13" t="s">
        <v>11</v>
      </c>
      <c r="E66" s="13" t="s">
        <v>10</v>
      </c>
      <c r="F66" s="13" t="s">
        <v>11</v>
      </c>
      <c r="I66" s="7"/>
      <c r="J66" s="2"/>
      <c r="K66" s="2" t="s">
        <v>9</v>
      </c>
    </row>
    <row r="67" spans="3:11" x14ac:dyDescent="0.25">
      <c r="C67" s="11" t="s">
        <v>258</v>
      </c>
      <c r="D67" s="71">
        <v>17532220</v>
      </c>
      <c r="E67" s="47" t="s">
        <v>270</v>
      </c>
      <c r="F67" s="28">
        <v>4268149</v>
      </c>
      <c r="I67" s="4" t="s">
        <v>7</v>
      </c>
      <c r="J67" s="8"/>
      <c r="K67" s="8"/>
    </row>
    <row r="68" spans="3:11" x14ac:dyDescent="0.25">
      <c r="C68" s="8" t="s">
        <v>283</v>
      </c>
      <c r="D68" s="24">
        <v>10186825</v>
      </c>
      <c r="E68" s="8" t="s">
        <v>269</v>
      </c>
      <c r="F68" s="24">
        <v>3985159</v>
      </c>
      <c r="I68" s="4" t="s">
        <v>73</v>
      </c>
      <c r="J68" s="8"/>
      <c r="K68" s="24">
        <v>155225882</v>
      </c>
    </row>
    <row r="69" spans="3:11" x14ac:dyDescent="0.25">
      <c r="C69" s="8" t="s">
        <v>260</v>
      </c>
      <c r="D69" s="24">
        <v>3093228</v>
      </c>
      <c r="E69" s="8" t="s">
        <v>286</v>
      </c>
      <c r="F69" s="24">
        <v>7115245</v>
      </c>
      <c r="I69" s="4"/>
      <c r="J69" s="8"/>
      <c r="K69" s="8"/>
    </row>
    <row r="70" spans="3:11" x14ac:dyDescent="0.25">
      <c r="C70" s="8" t="s">
        <v>261</v>
      </c>
      <c r="D70" s="24">
        <v>205000</v>
      </c>
      <c r="E70" s="8" t="s">
        <v>272</v>
      </c>
      <c r="F70" s="24">
        <v>3634261</v>
      </c>
      <c r="I70" s="4"/>
      <c r="J70" s="8"/>
      <c r="K70" s="8"/>
    </row>
    <row r="71" spans="3:11" x14ac:dyDescent="0.25">
      <c r="C71" s="8" t="s">
        <v>285</v>
      </c>
      <c r="D71" s="24">
        <v>285000</v>
      </c>
      <c r="E71" s="8" t="s">
        <v>287</v>
      </c>
      <c r="F71" s="24">
        <v>27306601</v>
      </c>
      <c r="I71" s="4"/>
      <c r="J71" s="8"/>
      <c r="K71" s="8"/>
    </row>
    <row r="72" spans="3:11" ht="15.75" thickBot="1" x14ac:dyDescent="0.3">
      <c r="C72" s="54" t="s">
        <v>284</v>
      </c>
      <c r="D72" s="24">
        <v>897190</v>
      </c>
      <c r="E72" s="8" t="s">
        <v>277</v>
      </c>
      <c r="F72" s="24">
        <v>95000</v>
      </c>
      <c r="I72" s="4"/>
      <c r="J72" s="8"/>
      <c r="K72" s="26">
        <f>K68</f>
        <v>155225882</v>
      </c>
    </row>
    <row r="73" spans="3:11" ht="15.75" thickTop="1" x14ac:dyDescent="0.25">
      <c r="C73" s="8" t="s">
        <v>265</v>
      </c>
      <c r="D73" s="24">
        <v>6251825</v>
      </c>
      <c r="E73" s="8" t="s">
        <v>274</v>
      </c>
      <c r="F73" s="24">
        <v>4594</v>
      </c>
      <c r="I73" s="4" t="s">
        <v>8</v>
      </c>
      <c r="J73" s="8"/>
      <c r="K73" s="8"/>
    </row>
    <row r="74" spans="3:11" x14ac:dyDescent="0.25">
      <c r="C74" s="8" t="s">
        <v>267</v>
      </c>
      <c r="D74" s="24">
        <v>12695228</v>
      </c>
      <c r="E74" s="8" t="s">
        <v>275</v>
      </c>
      <c r="F74" s="24">
        <v>1273407</v>
      </c>
      <c r="I74" s="4" t="s">
        <v>49</v>
      </c>
      <c r="J74" s="8"/>
      <c r="K74" s="24">
        <v>160164742</v>
      </c>
    </row>
    <row r="75" spans="3:11" x14ac:dyDescent="0.25">
      <c r="C75" s="8" t="s">
        <v>268</v>
      </c>
      <c r="D75" s="24">
        <v>4528565</v>
      </c>
      <c r="E75" s="8" t="s">
        <v>276</v>
      </c>
      <c r="F75" s="24">
        <v>985256</v>
      </c>
      <c r="I75" s="4" t="s">
        <v>75</v>
      </c>
      <c r="J75" s="8"/>
      <c r="K75" s="24">
        <v>-5171870</v>
      </c>
    </row>
    <row r="76" spans="3:11" x14ac:dyDescent="0.25">
      <c r="C76" s="8"/>
      <c r="D76" s="8"/>
      <c r="E76" s="8" t="s">
        <v>156</v>
      </c>
      <c r="F76" s="24">
        <v>402306</v>
      </c>
      <c r="I76" s="4" t="s">
        <v>74</v>
      </c>
      <c r="J76" s="8"/>
      <c r="K76" s="24">
        <v>83010</v>
      </c>
    </row>
    <row r="77" spans="3:11" x14ac:dyDescent="0.25">
      <c r="C77" s="8"/>
      <c r="D77" s="8"/>
      <c r="E77" s="8" t="s">
        <v>278</v>
      </c>
      <c r="F77" s="24">
        <v>7037359</v>
      </c>
      <c r="I77" s="4"/>
      <c r="J77" s="8"/>
      <c r="K77" s="24">
        <v>150000</v>
      </c>
    </row>
    <row r="78" spans="3:11" x14ac:dyDescent="0.25">
      <c r="C78" s="8"/>
      <c r="D78" s="8"/>
      <c r="E78" s="8" t="s">
        <v>279</v>
      </c>
      <c r="F78" s="24">
        <v>3615297</v>
      </c>
      <c r="I78" s="4"/>
      <c r="J78" s="8"/>
      <c r="K78" s="8"/>
    </row>
    <row r="79" spans="3:11" ht="15.75" thickBot="1" x14ac:dyDescent="0.3">
      <c r="C79" s="4"/>
      <c r="D79" s="8"/>
      <c r="E79" s="8" t="s">
        <v>280</v>
      </c>
      <c r="F79" s="24">
        <v>48502</v>
      </c>
      <c r="I79" s="6"/>
      <c r="J79" s="10"/>
      <c r="K79" s="26">
        <f>K74+K75+K76+K77</f>
        <v>155225882</v>
      </c>
    </row>
    <row r="80" spans="3:11" ht="15.75" thickTop="1" x14ac:dyDescent="0.25">
      <c r="C80" s="4"/>
      <c r="D80" s="8"/>
      <c r="E80" s="8" t="s">
        <v>281</v>
      </c>
      <c r="F80" s="24">
        <v>150000</v>
      </c>
    </row>
    <row r="81" spans="3:11" x14ac:dyDescent="0.25">
      <c r="C81" s="4"/>
      <c r="D81" s="8"/>
      <c r="E81" s="8" t="s">
        <v>282</v>
      </c>
      <c r="F81" s="24">
        <v>925815</v>
      </c>
    </row>
    <row r="82" spans="3:11" x14ac:dyDescent="0.25">
      <c r="C82" s="8"/>
      <c r="D82" s="5"/>
      <c r="E82" s="8"/>
      <c r="F82" s="5"/>
    </row>
    <row r="83" spans="3:11" x14ac:dyDescent="0.25">
      <c r="C83" s="8"/>
      <c r="D83" s="5"/>
      <c r="E83" s="8"/>
      <c r="F83" s="5"/>
    </row>
    <row r="84" spans="3:11" ht="15.75" thickBot="1" x14ac:dyDescent="0.3">
      <c r="C84" s="2" t="s">
        <v>9</v>
      </c>
      <c r="D84" s="26">
        <f>SUM(D67:D83)</f>
        <v>55675081</v>
      </c>
      <c r="E84" s="2" t="s">
        <v>9</v>
      </c>
      <c r="F84" s="26">
        <f>SUM(F67:F83)</f>
        <v>60846951</v>
      </c>
    </row>
    <row r="85" spans="3:11" ht="15.75" thickTop="1" x14ac:dyDescent="0.25"/>
    <row r="87" spans="3:11" x14ac:dyDescent="0.25">
      <c r="F87" s="1" t="s">
        <v>76</v>
      </c>
    </row>
    <row r="89" spans="3:11" x14ac:dyDescent="0.25">
      <c r="D89" s="1" t="s">
        <v>12</v>
      </c>
      <c r="E89" s="1"/>
    </row>
    <row r="90" spans="3:11" x14ac:dyDescent="0.25">
      <c r="C90" s="13" t="s">
        <v>0</v>
      </c>
      <c r="D90" s="13" t="s">
        <v>11</v>
      </c>
      <c r="E90" s="13" t="s">
        <v>10</v>
      </c>
      <c r="F90" s="16" t="s">
        <v>11</v>
      </c>
      <c r="I90" s="7"/>
      <c r="J90" s="2"/>
      <c r="K90" s="2" t="s">
        <v>9</v>
      </c>
    </row>
    <row r="91" spans="3:11" x14ac:dyDescent="0.25">
      <c r="C91" s="11" t="s">
        <v>258</v>
      </c>
      <c r="D91" s="45">
        <v>19497033</v>
      </c>
      <c r="E91" s="17" t="s">
        <v>270</v>
      </c>
      <c r="F91" s="46">
        <v>3662674</v>
      </c>
      <c r="I91" s="4" t="s">
        <v>7</v>
      </c>
      <c r="J91" s="8"/>
      <c r="K91" s="8"/>
    </row>
    <row r="92" spans="3:11" x14ac:dyDescent="0.25">
      <c r="C92" s="8" t="s">
        <v>259</v>
      </c>
      <c r="D92" s="45">
        <v>15370107</v>
      </c>
      <c r="E92" s="8" t="s">
        <v>269</v>
      </c>
      <c r="F92" s="45">
        <v>3715426</v>
      </c>
      <c r="I92" s="4" t="s">
        <v>57</v>
      </c>
      <c r="J92" s="8"/>
      <c r="K92" s="24">
        <v>190318056</v>
      </c>
    </row>
    <row r="93" spans="3:11" x14ac:dyDescent="0.25">
      <c r="C93" s="8" t="s">
        <v>260</v>
      </c>
      <c r="D93" s="45">
        <v>3290128</v>
      </c>
      <c r="E93" s="8" t="s">
        <v>271</v>
      </c>
      <c r="F93" s="45">
        <v>7100989</v>
      </c>
      <c r="I93" s="4"/>
      <c r="J93" s="8"/>
      <c r="K93" s="8"/>
    </row>
    <row r="94" spans="3:11" x14ac:dyDescent="0.25">
      <c r="C94" s="8" t="s">
        <v>261</v>
      </c>
      <c r="D94" s="45">
        <v>226500</v>
      </c>
      <c r="E94" s="8" t="s">
        <v>272</v>
      </c>
      <c r="F94" s="45">
        <v>3620296</v>
      </c>
      <c r="I94" s="4"/>
      <c r="J94" s="8"/>
      <c r="K94" s="8"/>
    </row>
    <row r="95" spans="3:11" x14ac:dyDescent="0.25">
      <c r="C95" s="8" t="s">
        <v>262</v>
      </c>
      <c r="D95" s="45">
        <v>874200</v>
      </c>
      <c r="E95" s="8" t="s">
        <v>273</v>
      </c>
      <c r="F95" s="45">
        <v>21510475</v>
      </c>
      <c r="I95" s="4"/>
      <c r="J95" s="8"/>
      <c r="K95" s="8"/>
    </row>
    <row r="96" spans="3:11" ht="15.75" thickBot="1" x14ac:dyDescent="0.3">
      <c r="C96" s="8" t="s">
        <v>263</v>
      </c>
      <c r="D96" s="45">
        <v>313000</v>
      </c>
      <c r="E96" s="8" t="s">
        <v>277</v>
      </c>
      <c r="F96" s="45">
        <v>90000</v>
      </c>
      <c r="I96" s="4"/>
      <c r="J96" s="8"/>
      <c r="K96" s="26">
        <f>K92</f>
        <v>190318056</v>
      </c>
    </row>
    <row r="97" spans="3:11" ht="15.75" thickTop="1" x14ac:dyDescent="0.25">
      <c r="C97" s="8" t="s">
        <v>264</v>
      </c>
      <c r="D97" s="45">
        <v>653162</v>
      </c>
      <c r="E97" s="8" t="s">
        <v>274</v>
      </c>
      <c r="F97" s="45">
        <v>2780</v>
      </c>
      <c r="I97" s="4" t="s">
        <v>8</v>
      </c>
      <c r="J97" s="8"/>
      <c r="K97" s="8"/>
    </row>
    <row r="98" spans="3:11" x14ac:dyDescent="0.25">
      <c r="C98" s="8" t="s">
        <v>265</v>
      </c>
      <c r="D98" s="45">
        <v>9156330</v>
      </c>
      <c r="E98" s="8" t="s">
        <v>275</v>
      </c>
      <c r="F98" s="45">
        <v>902087</v>
      </c>
      <c r="I98" s="4" t="s">
        <v>49</v>
      </c>
      <c r="J98" s="8"/>
      <c r="K98" s="24">
        <v>154992872</v>
      </c>
    </row>
    <row r="99" spans="3:11" x14ac:dyDescent="0.25">
      <c r="C99" s="8" t="s">
        <v>266</v>
      </c>
      <c r="D99" s="45">
        <v>10900000</v>
      </c>
      <c r="E99" s="8" t="s">
        <v>276</v>
      </c>
      <c r="F99" s="45">
        <v>56800</v>
      </c>
      <c r="I99" s="4" t="s">
        <v>75</v>
      </c>
      <c r="J99" s="8"/>
      <c r="K99" s="24">
        <v>35020263</v>
      </c>
    </row>
    <row r="100" spans="3:11" x14ac:dyDescent="0.25">
      <c r="C100" s="8" t="s">
        <v>267</v>
      </c>
      <c r="D100" s="45">
        <v>23797533</v>
      </c>
      <c r="E100" s="8" t="s">
        <v>156</v>
      </c>
      <c r="F100" s="45">
        <v>241384</v>
      </c>
      <c r="I100" s="4" t="s">
        <v>74</v>
      </c>
      <c r="J100" s="8"/>
      <c r="K100" s="24">
        <v>154921</v>
      </c>
    </row>
    <row r="101" spans="3:11" x14ac:dyDescent="0.25">
      <c r="C101" s="8" t="s">
        <v>268</v>
      </c>
      <c r="D101" s="45">
        <v>4645690</v>
      </c>
      <c r="E101" s="8" t="s">
        <v>278</v>
      </c>
      <c r="F101" s="45">
        <v>7037359</v>
      </c>
      <c r="I101" s="4"/>
      <c r="J101" s="8"/>
      <c r="K101" s="24">
        <v>150000</v>
      </c>
    </row>
    <row r="102" spans="3:11" x14ac:dyDescent="0.25">
      <c r="C102" s="8"/>
      <c r="D102" s="5"/>
      <c r="E102" s="8" t="s">
        <v>279</v>
      </c>
      <c r="F102" s="45">
        <v>4285450</v>
      </c>
      <c r="I102" s="4"/>
      <c r="J102" s="8"/>
      <c r="K102" s="8"/>
    </row>
    <row r="103" spans="3:11" ht="15.75" thickBot="1" x14ac:dyDescent="0.3">
      <c r="C103" s="8"/>
      <c r="D103" s="5"/>
      <c r="E103" s="8" t="s">
        <v>280</v>
      </c>
      <c r="F103" s="45">
        <v>96900</v>
      </c>
      <c r="I103" s="6"/>
      <c r="J103" s="10"/>
      <c r="K103" s="26">
        <f>K98+K99+K101+K100</f>
        <v>190318056</v>
      </c>
    </row>
    <row r="104" spans="3:11" ht="15.75" thickTop="1" x14ac:dyDescent="0.25">
      <c r="C104" s="8"/>
      <c r="D104" s="5"/>
      <c r="E104" s="8" t="s">
        <v>281</v>
      </c>
      <c r="F104" s="45">
        <v>150000</v>
      </c>
    </row>
    <row r="105" spans="3:11" x14ac:dyDescent="0.25">
      <c r="C105" s="8"/>
      <c r="D105" s="5"/>
      <c r="E105" s="8" t="s">
        <v>282</v>
      </c>
      <c r="F105" s="45">
        <v>1230800</v>
      </c>
    </row>
    <row r="106" spans="3:11" x14ac:dyDescent="0.25">
      <c r="C106" s="8"/>
      <c r="D106" s="5"/>
      <c r="E106" s="8"/>
      <c r="F106" s="5"/>
    </row>
    <row r="107" spans="3:11" x14ac:dyDescent="0.25">
      <c r="C107" s="8"/>
      <c r="D107" s="5"/>
      <c r="E107" s="8"/>
      <c r="F107" s="5"/>
    </row>
    <row r="108" spans="3:11" ht="15.75" thickBot="1" x14ac:dyDescent="0.3">
      <c r="C108" s="2" t="s">
        <v>9</v>
      </c>
      <c r="D108" s="26">
        <f>SUM(D91:D107)</f>
        <v>88723683</v>
      </c>
      <c r="E108" s="2" t="s">
        <v>9</v>
      </c>
      <c r="F108" s="26">
        <f>SUM(F91:F107)</f>
        <v>53703420</v>
      </c>
    </row>
    <row r="109" spans="3:11" ht="15.75" thickTop="1" x14ac:dyDescent="0.25"/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99"/>
  <sheetViews>
    <sheetView topLeftCell="A28" zoomScale="96" zoomScaleNormal="96" workbookViewId="0">
      <selection activeCell="G9" sqref="G9"/>
    </sheetView>
  </sheetViews>
  <sheetFormatPr defaultRowHeight="15" x14ac:dyDescent="0.25"/>
  <cols>
    <col min="3" max="3" width="17.140625" customWidth="1"/>
    <col min="4" max="4" width="16.85546875" customWidth="1"/>
    <col min="5" max="5" width="18.140625" customWidth="1"/>
    <col min="6" max="6" width="20.85546875" customWidth="1"/>
    <col min="7" max="8" width="11" customWidth="1"/>
    <col min="9" max="9" width="20.42578125" customWidth="1"/>
    <col min="11" max="11" width="9.5703125" bestFit="1" customWidth="1"/>
  </cols>
  <sheetData>
    <row r="1" spans="3:6" ht="19.5" x14ac:dyDescent="0.3">
      <c r="D1" s="1"/>
      <c r="F1" s="12" t="s">
        <v>30</v>
      </c>
    </row>
    <row r="5" spans="3:6" x14ac:dyDescent="0.25">
      <c r="C5" s="19" t="s">
        <v>6</v>
      </c>
      <c r="D5" s="19" t="s">
        <v>23</v>
      </c>
      <c r="E5" s="19" t="s">
        <v>24</v>
      </c>
      <c r="F5" s="19" t="s">
        <v>25</v>
      </c>
    </row>
    <row r="6" spans="3:6" x14ac:dyDescent="0.25">
      <c r="C6" s="19"/>
      <c r="D6" s="19"/>
      <c r="E6" s="19"/>
      <c r="F6" s="19"/>
    </row>
    <row r="7" spans="3:6" x14ac:dyDescent="0.25">
      <c r="C7" s="19">
        <v>2012</v>
      </c>
      <c r="D7" s="19">
        <v>4937904.9000000004</v>
      </c>
      <c r="E7" s="19">
        <v>4830458</v>
      </c>
      <c r="F7" s="19">
        <f>Table2101423[[#This Row],[Income (Rs.)]]-Table2101423[[#This Row],[Expense (Rs.)]]</f>
        <v>107446.90000000037</v>
      </c>
    </row>
    <row r="8" spans="3:6" x14ac:dyDescent="0.25">
      <c r="C8" s="19">
        <v>2013</v>
      </c>
      <c r="D8" s="19">
        <v>5572039.0999999996</v>
      </c>
      <c r="E8" s="19">
        <v>3229400</v>
      </c>
      <c r="F8" s="19">
        <f>Table2101423[[#This Row],[Income (Rs.)]]-Table2101423[[#This Row],[Expense (Rs.)]]</f>
        <v>2342639.0999999996</v>
      </c>
    </row>
    <row r="9" spans="3:6" x14ac:dyDescent="0.25">
      <c r="C9" s="19">
        <v>2014</v>
      </c>
      <c r="D9" s="19"/>
      <c r="E9" s="19"/>
      <c r="F9" s="19">
        <f>Table2101423[[#This Row],[Income (Rs.)]]-Table2101423[[#This Row],[Expense (Rs.)]]</f>
        <v>0</v>
      </c>
    </row>
    <row r="10" spans="3:6" x14ac:dyDescent="0.25">
      <c r="C10" s="19">
        <v>2015</v>
      </c>
      <c r="D10" s="19">
        <v>3749716.1</v>
      </c>
      <c r="E10" s="19">
        <v>3140938</v>
      </c>
      <c r="F10" s="19">
        <f>Table2101423[[#This Row],[Income (Rs.)]]-Table2101423[[#This Row],[Expense (Rs.)]]</f>
        <v>608778.10000000009</v>
      </c>
    </row>
    <row r="11" spans="3:6" x14ac:dyDescent="0.25">
      <c r="C11" s="19"/>
      <c r="D11" s="19"/>
      <c r="E11" s="19"/>
      <c r="F11" s="19"/>
    </row>
    <row r="12" spans="3:6" x14ac:dyDescent="0.25">
      <c r="C12" s="19"/>
      <c r="D12" s="19"/>
      <c r="E12" s="19"/>
      <c r="F12" s="19"/>
    </row>
    <row r="13" spans="3:6" x14ac:dyDescent="0.25">
      <c r="C13" s="19"/>
      <c r="D13" s="19"/>
      <c r="E13" s="19"/>
      <c r="F13" s="19"/>
    </row>
    <row r="14" spans="3:6" x14ac:dyDescent="0.25">
      <c r="C14" s="19"/>
      <c r="D14" s="19"/>
      <c r="E14" s="19"/>
      <c r="F14" s="19"/>
    </row>
    <row r="15" spans="3:6" x14ac:dyDescent="0.25">
      <c r="C15" s="19"/>
      <c r="D15" s="19"/>
      <c r="E15" s="19"/>
      <c r="F15" s="19"/>
    </row>
    <row r="16" spans="3:6" x14ac:dyDescent="0.25">
      <c r="C16" s="19"/>
      <c r="D16" s="19"/>
      <c r="E16" s="19"/>
      <c r="F16" s="19"/>
    </row>
    <row r="18" spans="3:11" x14ac:dyDescent="0.25">
      <c r="F18" s="1" t="s">
        <v>47</v>
      </c>
    </row>
    <row r="19" spans="3:11" x14ac:dyDescent="0.25">
      <c r="I19" s="3"/>
      <c r="J19" s="3"/>
      <c r="K19" s="3"/>
    </row>
    <row r="20" spans="3:11" x14ac:dyDescent="0.25">
      <c r="D20" s="1" t="s">
        <v>12</v>
      </c>
      <c r="E20" s="1"/>
      <c r="I20" s="1" t="s">
        <v>15</v>
      </c>
    </row>
    <row r="21" spans="3:11" x14ac:dyDescent="0.25">
      <c r="C21" s="61" t="s">
        <v>0</v>
      </c>
      <c r="D21" s="13" t="s">
        <v>11</v>
      </c>
      <c r="E21" s="13" t="s">
        <v>10</v>
      </c>
      <c r="F21" s="16" t="s">
        <v>11</v>
      </c>
      <c r="I21" s="7"/>
      <c r="J21" s="2"/>
      <c r="K21" s="2" t="s">
        <v>9</v>
      </c>
    </row>
    <row r="22" spans="3:11" x14ac:dyDescent="0.25">
      <c r="C22" s="4" t="s">
        <v>350</v>
      </c>
      <c r="D22" s="62">
        <v>96100</v>
      </c>
      <c r="E22" s="67" t="s">
        <v>292</v>
      </c>
      <c r="F22" s="74">
        <v>150000</v>
      </c>
      <c r="G22" s="4"/>
      <c r="I22" s="4" t="s">
        <v>7</v>
      </c>
      <c r="J22" s="8"/>
      <c r="K22" s="8"/>
    </row>
    <row r="23" spans="3:11" x14ac:dyDescent="0.25">
      <c r="C23" s="4" t="s">
        <v>303</v>
      </c>
      <c r="D23" s="62">
        <v>316827</v>
      </c>
      <c r="E23" s="4" t="s">
        <v>293</v>
      </c>
      <c r="F23" s="62">
        <v>144000</v>
      </c>
      <c r="G23" s="4"/>
      <c r="I23" s="4"/>
      <c r="J23" s="8"/>
      <c r="K23" s="8"/>
    </row>
    <row r="24" spans="3:11" x14ac:dyDescent="0.25">
      <c r="C24" s="4" t="s">
        <v>322</v>
      </c>
      <c r="D24" s="62">
        <v>874770</v>
      </c>
      <c r="E24" s="4" t="s">
        <v>294</v>
      </c>
      <c r="F24" s="62">
        <v>5000</v>
      </c>
      <c r="G24" s="4"/>
      <c r="I24" s="4"/>
      <c r="J24" s="8"/>
      <c r="K24" s="24"/>
    </row>
    <row r="25" spans="3:11" x14ac:dyDescent="0.25">
      <c r="C25" s="70" t="s">
        <v>321</v>
      </c>
      <c r="D25" s="62">
        <v>430000</v>
      </c>
      <c r="E25" s="4" t="s">
        <v>295</v>
      </c>
      <c r="F25" s="62">
        <v>1200</v>
      </c>
      <c r="G25" s="4"/>
      <c r="I25" s="4"/>
      <c r="J25" s="8"/>
      <c r="K25" s="8"/>
    </row>
    <row r="26" spans="3:11" x14ac:dyDescent="0.25">
      <c r="C26" s="70" t="s">
        <v>320</v>
      </c>
      <c r="D26" s="62">
        <v>1455949.9</v>
      </c>
      <c r="E26" s="4" t="s">
        <v>323</v>
      </c>
      <c r="F26" s="62">
        <v>171000</v>
      </c>
      <c r="G26" s="4"/>
      <c r="I26" s="4"/>
      <c r="J26" s="8"/>
      <c r="K26" s="8"/>
    </row>
    <row r="27" spans="3:11" ht="15.75" thickBot="1" x14ac:dyDescent="0.3">
      <c r="C27" s="4" t="s">
        <v>319</v>
      </c>
      <c r="D27" s="62">
        <v>193338</v>
      </c>
      <c r="E27" s="4" t="s">
        <v>324</v>
      </c>
      <c r="F27" s="62">
        <v>16000</v>
      </c>
      <c r="G27" s="4"/>
      <c r="I27" s="4"/>
      <c r="J27" s="8"/>
      <c r="K27" s="9"/>
    </row>
    <row r="28" spans="3:11" ht="15.75" thickTop="1" x14ac:dyDescent="0.25">
      <c r="C28" s="4" t="s">
        <v>318</v>
      </c>
      <c r="D28" s="62">
        <v>1547730</v>
      </c>
      <c r="E28" s="70" t="s">
        <v>351</v>
      </c>
      <c r="F28" s="62">
        <v>7525</v>
      </c>
      <c r="G28" s="4"/>
      <c r="I28" s="4" t="s">
        <v>8</v>
      </c>
      <c r="J28" s="8"/>
      <c r="K28" s="8"/>
    </row>
    <row r="29" spans="3:11" x14ac:dyDescent="0.25">
      <c r="C29" s="4"/>
      <c r="D29" s="8"/>
      <c r="E29" s="4" t="s">
        <v>325</v>
      </c>
      <c r="F29" s="62">
        <v>7173</v>
      </c>
      <c r="G29" s="4"/>
      <c r="I29" s="4"/>
      <c r="J29" s="8"/>
      <c r="K29" s="8"/>
    </row>
    <row r="30" spans="3:11" x14ac:dyDescent="0.25">
      <c r="C30" s="4"/>
      <c r="D30" s="8"/>
      <c r="E30" s="4" t="s">
        <v>327</v>
      </c>
      <c r="F30" s="62">
        <v>75000</v>
      </c>
      <c r="G30" s="4"/>
      <c r="I30" s="4"/>
      <c r="J30" s="8"/>
      <c r="K30" s="8"/>
    </row>
    <row r="31" spans="3:11" x14ac:dyDescent="0.25">
      <c r="C31" s="4"/>
      <c r="D31" s="8"/>
      <c r="E31" s="4" t="s">
        <v>326</v>
      </c>
      <c r="F31" s="62">
        <v>429382</v>
      </c>
      <c r="G31" s="4"/>
      <c r="I31" s="4"/>
      <c r="J31" s="8"/>
      <c r="K31" s="8"/>
    </row>
    <row r="32" spans="3:11" x14ac:dyDescent="0.25">
      <c r="C32" s="4"/>
      <c r="D32" s="8"/>
      <c r="E32" s="4" t="s">
        <v>304</v>
      </c>
      <c r="F32" s="62">
        <v>753072</v>
      </c>
      <c r="G32" s="4"/>
      <c r="I32" s="4"/>
      <c r="J32" s="8"/>
      <c r="K32" s="8"/>
    </row>
    <row r="33" spans="3:11" x14ac:dyDescent="0.25">
      <c r="C33" s="4"/>
      <c r="D33" s="8"/>
      <c r="E33" s="4" t="s">
        <v>328</v>
      </c>
      <c r="F33" s="62">
        <v>107924</v>
      </c>
      <c r="G33" s="4"/>
      <c r="I33" s="4"/>
      <c r="J33" s="8"/>
      <c r="K33" s="8"/>
    </row>
    <row r="34" spans="3:11" ht="15.75" thickBot="1" x14ac:dyDescent="0.3">
      <c r="C34" s="4"/>
      <c r="D34" s="8"/>
      <c r="E34" s="4" t="s">
        <v>305</v>
      </c>
      <c r="F34" s="62">
        <v>32000</v>
      </c>
      <c r="G34" s="4"/>
      <c r="I34" s="6"/>
      <c r="J34" s="10"/>
      <c r="K34" s="9"/>
    </row>
    <row r="35" spans="3:11" ht="15.75" thickTop="1" x14ac:dyDescent="0.25">
      <c r="C35" s="4"/>
      <c r="D35" s="8"/>
      <c r="E35" s="4" t="s">
        <v>299</v>
      </c>
      <c r="F35" s="62">
        <v>4851</v>
      </c>
      <c r="G35" s="4"/>
    </row>
    <row r="36" spans="3:11" x14ac:dyDescent="0.25">
      <c r="C36" s="4"/>
      <c r="D36" s="8"/>
      <c r="E36" s="4" t="s">
        <v>300</v>
      </c>
      <c r="F36" s="62">
        <v>43797</v>
      </c>
      <c r="G36" s="4"/>
    </row>
    <row r="37" spans="3:11" x14ac:dyDescent="0.25">
      <c r="C37" s="4"/>
      <c r="D37" s="8"/>
      <c r="E37" s="4" t="s">
        <v>329</v>
      </c>
      <c r="F37" s="62">
        <v>12850</v>
      </c>
      <c r="G37" s="4"/>
    </row>
    <row r="38" spans="3:11" x14ac:dyDescent="0.25">
      <c r="C38" s="4"/>
      <c r="D38" s="8"/>
      <c r="E38" s="4" t="s">
        <v>306</v>
      </c>
      <c r="F38" s="62">
        <v>6500</v>
      </c>
      <c r="G38" s="4"/>
    </row>
    <row r="39" spans="3:11" x14ac:dyDescent="0.25">
      <c r="C39" s="4"/>
      <c r="D39" s="8"/>
      <c r="E39" s="70" t="s">
        <v>301</v>
      </c>
      <c r="F39" s="62">
        <v>38732</v>
      </c>
      <c r="G39" s="4"/>
    </row>
    <row r="40" spans="3:11" x14ac:dyDescent="0.25">
      <c r="C40" s="4"/>
      <c r="D40" s="8"/>
      <c r="E40" s="4" t="s">
        <v>302</v>
      </c>
      <c r="F40" s="62">
        <v>36715</v>
      </c>
      <c r="G40" s="4"/>
    </row>
    <row r="41" spans="3:11" x14ac:dyDescent="0.25">
      <c r="C41" s="4"/>
      <c r="D41" s="8"/>
      <c r="E41" s="4" t="s">
        <v>307</v>
      </c>
      <c r="F41" s="62">
        <v>164737</v>
      </c>
      <c r="G41" s="4"/>
    </row>
    <row r="42" spans="3:11" x14ac:dyDescent="0.25">
      <c r="C42" s="4"/>
      <c r="D42" s="8"/>
      <c r="E42" s="70" t="s">
        <v>308</v>
      </c>
      <c r="F42" s="62">
        <v>70000</v>
      </c>
      <c r="G42" s="4"/>
    </row>
    <row r="43" spans="3:11" x14ac:dyDescent="0.25">
      <c r="C43" s="4"/>
      <c r="D43" s="10"/>
      <c r="E43" s="70" t="s">
        <v>330</v>
      </c>
      <c r="F43" s="62">
        <v>2553000</v>
      </c>
      <c r="G43" s="4"/>
    </row>
    <row r="44" spans="3:11" ht="15.75" thickBot="1" x14ac:dyDescent="0.3">
      <c r="C44" s="2" t="s">
        <v>9</v>
      </c>
      <c r="D44" s="75">
        <f>SUM(D22:D43)</f>
        <v>4914714.9000000004</v>
      </c>
      <c r="E44" s="56" t="s">
        <v>40</v>
      </c>
      <c r="F44" s="76">
        <f>SUM(F22:F43)</f>
        <v>4830458</v>
      </c>
      <c r="G44" s="4"/>
    </row>
    <row r="45" spans="3:11" ht="15.75" thickTop="1" x14ac:dyDescent="0.25">
      <c r="C45" s="3"/>
      <c r="D45" s="77"/>
      <c r="E45" s="73"/>
      <c r="F45" s="72"/>
      <c r="G45" s="3"/>
    </row>
    <row r="46" spans="3:11" x14ac:dyDescent="0.25">
      <c r="C46" s="3"/>
      <c r="D46" s="77"/>
      <c r="E46" s="73"/>
      <c r="F46" s="1" t="s">
        <v>310</v>
      </c>
      <c r="G46" s="3"/>
    </row>
    <row r="47" spans="3:11" x14ac:dyDescent="0.25">
      <c r="C47" s="3"/>
      <c r="D47" s="77"/>
      <c r="E47" s="73"/>
      <c r="F47" s="72"/>
      <c r="G47" s="3"/>
    </row>
    <row r="48" spans="3:11" x14ac:dyDescent="0.25">
      <c r="D48" s="1" t="s">
        <v>12</v>
      </c>
      <c r="E48" s="1"/>
    </row>
    <row r="49" spans="3:11" x14ac:dyDescent="0.25">
      <c r="C49" s="61" t="s">
        <v>0</v>
      </c>
      <c r="D49" s="61" t="s">
        <v>11</v>
      </c>
      <c r="E49" s="61" t="s">
        <v>10</v>
      </c>
      <c r="F49" s="61" t="s">
        <v>11</v>
      </c>
      <c r="G49" s="4"/>
      <c r="I49" s="7"/>
      <c r="J49" s="2"/>
      <c r="K49" s="2" t="s">
        <v>9</v>
      </c>
    </row>
    <row r="50" spans="3:11" x14ac:dyDescent="0.25">
      <c r="C50" s="4" t="s">
        <v>332</v>
      </c>
      <c r="D50" s="63">
        <v>41100</v>
      </c>
      <c r="E50" s="4" t="s">
        <v>292</v>
      </c>
      <c r="F50" s="63">
        <v>372000</v>
      </c>
      <c r="G50" s="4"/>
      <c r="I50" s="4" t="s">
        <v>7</v>
      </c>
      <c r="J50" s="8"/>
      <c r="K50" s="8"/>
    </row>
    <row r="51" spans="3:11" x14ac:dyDescent="0.25">
      <c r="C51" s="4" t="s">
        <v>331</v>
      </c>
      <c r="D51" s="63">
        <v>115000</v>
      </c>
      <c r="E51" s="4" t="s">
        <v>293</v>
      </c>
      <c r="F51" s="63">
        <v>180000</v>
      </c>
      <c r="G51" s="4"/>
      <c r="I51" s="4"/>
      <c r="J51" s="8"/>
      <c r="K51" s="8"/>
    </row>
    <row r="52" spans="3:11" x14ac:dyDescent="0.25">
      <c r="C52" s="4" t="s">
        <v>290</v>
      </c>
      <c r="D52" s="63">
        <v>4967879.2</v>
      </c>
      <c r="E52" s="4" t="s">
        <v>294</v>
      </c>
      <c r="F52" s="63">
        <v>5000</v>
      </c>
      <c r="G52" s="4"/>
      <c r="I52" s="4"/>
      <c r="J52" s="8"/>
      <c r="K52" s="8"/>
    </row>
    <row r="53" spans="3:11" x14ac:dyDescent="0.25">
      <c r="C53" s="4" t="s">
        <v>332</v>
      </c>
      <c r="D53" s="63">
        <v>198363</v>
      </c>
      <c r="E53" s="4" t="s">
        <v>295</v>
      </c>
      <c r="F53" s="63">
        <v>150</v>
      </c>
      <c r="G53" s="4"/>
      <c r="I53" s="4"/>
      <c r="J53" s="8"/>
      <c r="K53" s="8"/>
    </row>
    <row r="54" spans="3:11" x14ac:dyDescent="0.25">
      <c r="C54" s="4" t="s">
        <v>291</v>
      </c>
      <c r="D54" s="63">
        <v>142250</v>
      </c>
      <c r="E54" s="4" t="s">
        <v>333</v>
      </c>
      <c r="F54" s="63">
        <v>115000</v>
      </c>
      <c r="G54" s="4"/>
      <c r="I54" s="4"/>
      <c r="J54" s="8"/>
      <c r="K54" s="8"/>
    </row>
    <row r="55" spans="3:11" ht="15.75" thickBot="1" x14ac:dyDescent="0.3">
      <c r="C55" s="4"/>
      <c r="D55" s="4"/>
      <c r="E55" s="4" t="s">
        <v>334</v>
      </c>
      <c r="F55" s="63">
        <v>7500</v>
      </c>
      <c r="G55" s="4"/>
      <c r="I55" s="4"/>
      <c r="J55" s="8"/>
      <c r="K55" s="9"/>
    </row>
    <row r="56" spans="3:11" ht="15.75" thickTop="1" x14ac:dyDescent="0.25">
      <c r="C56" s="4"/>
      <c r="D56" s="4"/>
      <c r="E56" s="4" t="s">
        <v>330</v>
      </c>
      <c r="F56" s="63">
        <v>1125000</v>
      </c>
      <c r="G56" s="4"/>
      <c r="I56" s="4" t="s">
        <v>8</v>
      </c>
      <c r="J56" s="8"/>
      <c r="K56" s="8"/>
    </row>
    <row r="57" spans="3:11" x14ac:dyDescent="0.25">
      <c r="C57" s="4"/>
      <c r="D57" s="4"/>
      <c r="E57" s="4" t="s">
        <v>335</v>
      </c>
      <c r="F57" s="63">
        <v>1100000</v>
      </c>
      <c r="G57" s="4"/>
      <c r="I57" s="4"/>
      <c r="J57" s="8"/>
      <c r="K57" s="8"/>
    </row>
    <row r="58" spans="3:11" x14ac:dyDescent="0.25">
      <c r="C58" s="4"/>
      <c r="D58" s="4"/>
      <c r="E58" s="4" t="s">
        <v>296</v>
      </c>
      <c r="F58" s="63">
        <v>6500</v>
      </c>
      <c r="G58" s="4"/>
      <c r="I58" s="4"/>
      <c r="J58" s="8"/>
      <c r="K58" s="8"/>
    </row>
    <row r="59" spans="3:11" x14ac:dyDescent="0.25">
      <c r="C59" s="4"/>
      <c r="D59" s="4"/>
      <c r="E59" s="4" t="s">
        <v>336</v>
      </c>
      <c r="F59" s="63">
        <v>5900</v>
      </c>
      <c r="G59" s="4"/>
      <c r="I59" s="4"/>
      <c r="J59" s="8"/>
      <c r="K59" s="8"/>
    </row>
    <row r="60" spans="3:11" x14ac:dyDescent="0.25">
      <c r="C60" s="4"/>
      <c r="D60" s="4"/>
      <c r="E60" s="4" t="s">
        <v>337</v>
      </c>
      <c r="F60" s="63">
        <v>13200</v>
      </c>
      <c r="G60" s="4"/>
      <c r="I60" s="4"/>
      <c r="J60" s="8"/>
      <c r="K60" s="8"/>
    </row>
    <row r="61" spans="3:11" x14ac:dyDescent="0.25">
      <c r="C61" s="4"/>
      <c r="D61" s="4"/>
      <c r="E61" s="4" t="s">
        <v>297</v>
      </c>
      <c r="F61" s="63">
        <v>1400</v>
      </c>
      <c r="G61" s="4"/>
      <c r="I61" s="4"/>
      <c r="J61" s="8"/>
      <c r="K61" s="8"/>
    </row>
    <row r="62" spans="3:11" ht="15.75" thickBot="1" x14ac:dyDescent="0.3">
      <c r="C62" s="4"/>
      <c r="D62" s="4"/>
      <c r="E62" s="4" t="s">
        <v>338</v>
      </c>
      <c r="F62" s="63">
        <v>90000</v>
      </c>
      <c r="G62" s="4"/>
      <c r="I62" s="6"/>
      <c r="J62" s="10"/>
      <c r="K62" s="9"/>
    </row>
    <row r="63" spans="3:11" ht="15.75" thickTop="1" x14ac:dyDescent="0.25">
      <c r="C63" s="4"/>
      <c r="D63" s="4"/>
      <c r="E63" s="4" t="s">
        <v>339</v>
      </c>
      <c r="F63" s="63">
        <v>20000</v>
      </c>
      <c r="G63" s="4"/>
    </row>
    <row r="64" spans="3:11" x14ac:dyDescent="0.25">
      <c r="C64" s="4"/>
      <c r="D64" s="4"/>
      <c r="E64" s="4" t="s">
        <v>298</v>
      </c>
      <c r="F64" s="63">
        <v>500</v>
      </c>
      <c r="G64" s="4"/>
    </row>
    <row r="65" spans="3:11" x14ac:dyDescent="0.25">
      <c r="C65" s="4"/>
      <c r="D65" s="4"/>
      <c r="E65" s="4" t="s">
        <v>299</v>
      </c>
      <c r="F65" s="63">
        <v>9000</v>
      </c>
      <c r="G65" s="4"/>
    </row>
    <row r="66" spans="3:11" x14ac:dyDescent="0.25">
      <c r="C66" s="4"/>
      <c r="D66" s="4"/>
      <c r="E66" s="4" t="s">
        <v>300</v>
      </c>
      <c r="F66" s="63">
        <v>44805</v>
      </c>
      <c r="G66" s="4"/>
    </row>
    <row r="67" spans="3:11" x14ac:dyDescent="0.25">
      <c r="C67" s="4"/>
      <c r="D67" s="4"/>
      <c r="E67" s="4" t="s">
        <v>301</v>
      </c>
      <c r="F67" s="63">
        <v>65720</v>
      </c>
      <c r="G67" s="4"/>
    </row>
    <row r="68" spans="3:11" x14ac:dyDescent="0.25">
      <c r="C68" s="4"/>
      <c r="D68" s="4"/>
      <c r="E68" s="4" t="s">
        <v>302</v>
      </c>
      <c r="F68" s="63">
        <v>52355</v>
      </c>
      <c r="G68" s="4"/>
    </row>
    <row r="69" spans="3:11" x14ac:dyDescent="0.25">
      <c r="C69" s="4"/>
      <c r="D69" s="6"/>
      <c r="E69" s="4" t="s">
        <v>340</v>
      </c>
      <c r="F69" s="63">
        <v>15370</v>
      </c>
      <c r="G69" s="4"/>
    </row>
    <row r="70" spans="3:11" ht="15.75" thickBot="1" x14ac:dyDescent="0.3">
      <c r="C70" s="2" t="s">
        <v>9</v>
      </c>
      <c r="D70" s="75">
        <f>SUM(D50:D69)</f>
        <v>5464592.2000000002</v>
      </c>
      <c r="E70" s="7" t="s">
        <v>9</v>
      </c>
      <c r="F70" s="75">
        <f>SUM(F50:F69)</f>
        <v>3229400</v>
      </c>
      <c r="G70" s="4"/>
    </row>
    <row r="71" spans="3:11" ht="15.75" thickTop="1" x14ac:dyDescent="0.25"/>
    <row r="72" spans="3:11" x14ac:dyDescent="0.25">
      <c r="F72" s="1" t="s">
        <v>309</v>
      </c>
    </row>
    <row r="73" spans="3:11" x14ac:dyDescent="0.25">
      <c r="I73" s="3"/>
      <c r="J73" s="3"/>
      <c r="K73" s="3"/>
    </row>
    <row r="74" spans="3:11" x14ac:dyDescent="0.25">
      <c r="D74" s="1" t="s">
        <v>12</v>
      </c>
      <c r="E74" s="1"/>
      <c r="I74" s="1" t="s">
        <v>15</v>
      </c>
    </row>
    <row r="75" spans="3:11" x14ac:dyDescent="0.25">
      <c r="C75" s="61" t="s">
        <v>0</v>
      </c>
      <c r="D75" s="61" t="s">
        <v>11</v>
      </c>
      <c r="E75" s="61" t="s">
        <v>10</v>
      </c>
      <c r="F75" s="61" t="s">
        <v>11</v>
      </c>
      <c r="G75" s="4"/>
      <c r="I75" s="7"/>
      <c r="J75" s="2"/>
      <c r="K75" s="2" t="s">
        <v>9</v>
      </c>
    </row>
    <row r="76" spans="3:11" x14ac:dyDescent="0.25">
      <c r="C76" s="4" t="s">
        <v>350</v>
      </c>
      <c r="D76" s="63">
        <v>234700</v>
      </c>
      <c r="E76" s="4" t="s">
        <v>292</v>
      </c>
      <c r="F76" s="63">
        <v>285000</v>
      </c>
      <c r="G76" s="4"/>
      <c r="I76" s="4" t="s">
        <v>7</v>
      </c>
      <c r="J76" s="8"/>
      <c r="K76" s="8"/>
    </row>
    <row r="77" spans="3:11" x14ac:dyDescent="0.25">
      <c r="C77" s="4" t="s">
        <v>308</v>
      </c>
      <c r="D77" s="63">
        <v>1044222</v>
      </c>
      <c r="E77" s="4" t="s">
        <v>345</v>
      </c>
      <c r="F77" s="63">
        <v>3400</v>
      </c>
      <c r="G77" s="4"/>
      <c r="I77" s="4"/>
      <c r="J77" s="8"/>
      <c r="K77" s="8"/>
    </row>
    <row r="78" spans="3:11" x14ac:dyDescent="0.25">
      <c r="C78" s="4" t="s">
        <v>311</v>
      </c>
      <c r="D78" s="63">
        <v>116570</v>
      </c>
      <c r="E78" s="4" t="s">
        <v>347</v>
      </c>
      <c r="F78" s="63">
        <v>10000</v>
      </c>
      <c r="G78" s="4"/>
      <c r="I78" s="4"/>
      <c r="J78" s="8"/>
      <c r="K78" s="24"/>
    </row>
    <row r="79" spans="3:11" x14ac:dyDescent="0.25">
      <c r="C79" s="4" t="s">
        <v>332</v>
      </c>
      <c r="D79" s="63">
        <v>181000</v>
      </c>
      <c r="E79" s="4" t="s">
        <v>328</v>
      </c>
      <c r="F79" s="63">
        <v>17500</v>
      </c>
      <c r="G79" s="4"/>
      <c r="I79" s="4"/>
      <c r="J79" s="8"/>
      <c r="K79" s="8"/>
    </row>
    <row r="80" spans="3:11" x14ac:dyDescent="0.25">
      <c r="C80" s="4" t="s">
        <v>341</v>
      </c>
      <c r="D80" s="63">
        <v>700000</v>
      </c>
      <c r="E80" s="4" t="s">
        <v>346</v>
      </c>
      <c r="F80" s="63">
        <v>1650</v>
      </c>
      <c r="G80" s="4"/>
      <c r="I80" s="4"/>
      <c r="J80" s="8"/>
      <c r="K80" s="8"/>
    </row>
    <row r="81" spans="3:11" ht="15.75" thickBot="1" x14ac:dyDescent="0.3">
      <c r="C81" s="4" t="s">
        <v>342</v>
      </c>
      <c r="D81" s="63">
        <v>800000</v>
      </c>
      <c r="E81" s="4" t="s">
        <v>338</v>
      </c>
      <c r="F81" s="63">
        <v>150000</v>
      </c>
      <c r="G81" s="4"/>
      <c r="I81" s="4"/>
      <c r="J81" s="8"/>
      <c r="K81" s="9"/>
    </row>
    <row r="82" spans="3:11" ht="15.75" thickTop="1" x14ac:dyDescent="0.25">
      <c r="C82" s="4" t="s">
        <v>343</v>
      </c>
      <c r="D82" s="63">
        <v>100000</v>
      </c>
      <c r="E82" s="4" t="s">
        <v>308</v>
      </c>
      <c r="F82" s="63">
        <v>4900</v>
      </c>
      <c r="G82" s="4"/>
      <c r="I82" s="4" t="s">
        <v>8</v>
      </c>
      <c r="J82" s="8"/>
      <c r="K82" s="8"/>
    </row>
    <row r="83" spans="3:11" x14ac:dyDescent="0.25">
      <c r="C83" s="4" t="s">
        <v>344</v>
      </c>
      <c r="D83" s="63">
        <v>100000</v>
      </c>
      <c r="E83" s="4" t="s">
        <v>312</v>
      </c>
      <c r="F83" s="63">
        <v>34760</v>
      </c>
      <c r="G83" s="4"/>
      <c r="I83" s="4"/>
      <c r="J83" s="8"/>
      <c r="K83" s="8"/>
    </row>
    <row r="84" spans="3:11" x14ac:dyDescent="0.25">
      <c r="C84" s="4"/>
      <c r="D84" s="4"/>
      <c r="E84" s="4" t="s">
        <v>348</v>
      </c>
      <c r="F84" s="63">
        <v>15000</v>
      </c>
      <c r="G84" s="4"/>
      <c r="I84" s="4"/>
      <c r="J84" s="8"/>
      <c r="K84" s="8"/>
    </row>
    <row r="85" spans="3:11" x14ac:dyDescent="0.25">
      <c r="C85" s="4"/>
      <c r="D85" s="4"/>
      <c r="E85" s="4" t="s">
        <v>334</v>
      </c>
      <c r="F85" s="63">
        <v>5000</v>
      </c>
      <c r="G85" s="4"/>
      <c r="I85" s="4"/>
      <c r="J85" s="8"/>
      <c r="K85" s="8"/>
    </row>
    <row r="86" spans="3:11" x14ac:dyDescent="0.25">
      <c r="C86" s="4"/>
      <c r="D86" s="4"/>
      <c r="E86" s="4" t="s">
        <v>349</v>
      </c>
      <c r="F86" s="63">
        <v>210741</v>
      </c>
      <c r="G86" s="4"/>
      <c r="I86" s="4"/>
      <c r="J86" s="8"/>
      <c r="K86" s="8"/>
    </row>
    <row r="87" spans="3:11" x14ac:dyDescent="0.25">
      <c r="C87" s="4"/>
      <c r="D87" s="4"/>
      <c r="E87" s="4" t="s">
        <v>313</v>
      </c>
      <c r="F87" s="63">
        <v>150000</v>
      </c>
      <c r="G87" s="4"/>
      <c r="I87" s="4"/>
      <c r="J87" s="8"/>
      <c r="K87" s="8"/>
    </row>
    <row r="88" spans="3:11" ht="15.75" thickBot="1" x14ac:dyDescent="0.3">
      <c r="C88" s="4"/>
      <c r="D88" s="4"/>
      <c r="E88" s="4" t="s">
        <v>314</v>
      </c>
      <c r="F88" s="63">
        <v>450574</v>
      </c>
      <c r="G88" s="4"/>
      <c r="I88" s="6"/>
      <c r="J88" s="10"/>
      <c r="K88" s="9"/>
    </row>
    <row r="89" spans="3:11" ht="15.75" thickTop="1" x14ac:dyDescent="0.25">
      <c r="C89" s="4"/>
      <c r="D89" s="4"/>
      <c r="E89" s="4" t="s">
        <v>315</v>
      </c>
      <c r="F89" s="63">
        <v>12200</v>
      </c>
      <c r="G89" s="4"/>
    </row>
    <row r="90" spans="3:11" x14ac:dyDescent="0.25">
      <c r="C90" s="4"/>
      <c r="D90" s="4"/>
      <c r="E90" s="4" t="s">
        <v>316</v>
      </c>
      <c r="F90" s="63">
        <v>44500</v>
      </c>
      <c r="G90" s="4"/>
    </row>
    <row r="91" spans="3:11" x14ac:dyDescent="0.25">
      <c r="C91" s="4"/>
      <c r="D91" s="4"/>
      <c r="E91" s="4" t="s">
        <v>300</v>
      </c>
      <c r="F91" s="63">
        <v>16690</v>
      </c>
      <c r="G91" s="4"/>
    </row>
    <row r="92" spans="3:11" x14ac:dyDescent="0.25">
      <c r="C92" s="4"/>
      <c r="D92" s="4"/>
      <c r="E92" s="4" t="s">
        <v>299</v>
      </c>
      <c r="F92" s="63">
        <v>1200</v>
      </c>
      <c r="G92" s="4"/>
    </row>
    <row r="93" spans="3:11" x14ac:dyDescent="0.25">
      <c r="C93" s="4"/>
      <c r="D93" s="4"/>
      <c r="E93" s="4" t="s">
        <v>317</v>
      </c>
      <c r="F93" s="63">
        <v>55000</v>
      </c>
      <c r="G93" s="4"/>
    </row>
    <row r="94" spans="3:11" x14ac:dyDescent="0.25">
      <c r="C94" s="4"/>
      <c r="D94" s="4"/>
      <c r="E94" s="4" t="s">
        <v>302</v>
      </c>
      <c r="F94" s="63">
        <v>45850</v>
      </c>
      <c r="G94" s="4"/>
    </row>
    <row r="95" spans="3:11" x14ac:dyDescent="0.25">
      <c r="C95" s="4"/>
      <c r="D95" s="4"/>
      <c r="E95" s="4" t="s">
        <v>340</v>
      </c>
      <c r="F95" s="63">
        <v>7228</v>
      </c>
      <c r="G95" s="4"/>
    </row>
    <row r="96" spans="3:11" x14ac:dyDescent="0.25">
      <c r="C96" s="4"/>
      <c r="D96" s="4"/>
      <c r="E96" s="4" t="s">
        <v>330</v>
      </c>
      <c r="F96" s="63">
        <v>1613745</v>
      </c>
      <c r="G96" s="4"/>
    </row>
    <row r="97" spans="3:7" x14ac:dyDescent="0.25">
      <c r="C97" s="4"/>
      <c r="D97" s="4"/>
      <c r="E97" s="4" t="s">
        <v>294</v>
      </c>
      <c r="F97" s="63">
        <v>6000</v>
      </c>
      <c r="G97" s="4"/>
    </row>
    <row r="98" spans="3:7" ht="15.75" thickBot="1" x14ac:dyDescent="0.3">
      <c r="C98" s="7" t="s">
        <v>9</v>
      </c>
      <c r="D98" s="75">
        <f>SUM(D76:D97)</f>
        <v>3276492</v>
      </c>
      <c r="E98" s="7" t="s">
        <v>9</v>
      </c>
      <c r="F98" s="75">
        <f>SUM(F76:F97)</f>
        <v>3140938</v>
      </c>
      <c r="G98" s="4"/>
    </row>
    <row r="99" spans="3:7" ht="15.75" thickTop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7"/>
  <sheetViews>
    <sheetView topLeftCell="A40" zoomScale="96" zoomScaleNormal="96" workbookViewId="0">
      <selection activeCell="D45" sqref="D45"/>
    </sheetView>
  </sheetViews>
  <sheetFormatPr defaultRowHeight="15" x14ac:dyDescent="0.25"/>
  <cols>
    <col min="2" max="2" width="13.28515625" customWidth="1"/>
    <col min="3" max="3" width="17.140625" customWidth="1"/>
    <col min="4" max="4" width="16.85546875" customWidth="1"/>
    <col min="5" max="5" width="18.140625" customWidth="1"/>
    <col min="6" max="6" width="20.85546875" customWidth="1"/>
    <col min="7" max="8" width="11" customWidth="1"/>
    <col min="9" max="9" width="20.42578125" customWidth="1"/>
    <col min="11" max="11" width="14" bestFit="1" customWidth="1"/>
  </cols>
  <sheetData>
    <row r="1" spans="2:6" ht="19.5" x14ac:dyDescent="0.3">
      <c r="D1" s="1"/>
      <c r="F1" s="12" t="s">
        <v>5</v>
      </c>
    </row>
    <row r="4" spans="2:6" x14ac:dyDescent="0.25">
      <c r="B4" s="19" t="s">
        <v>6</v>
      </c>
      <c r="C4" s="19" t="s">
        <v>23</v>
      </c>
      <c r="D4" s="19" t="s">
        <v>24</v>
      </c>
      <c r="E4" s="19" t="s">
        <v>25</v>
      </c>
    </row>
    <row r="5" spans="2:6" x14ac:dyDescent="0.25">
      <c r="B5" s="19"/>
      <c r="C5" s="19"/>
      <c r="D5" s="19"/>
      <c r="E5" s="19">
        <f>Table210[[#This Row],[Income (Rs.)]]-Table210[[#This Row],[Expense (Rs.)]]</f>
        <v>0</v>
      </c>
    </row>
    <row r="6" spans="2:6" x14ac:dyDescent="0.25">
      <c r="B6" s="19">
        <v>2012</v>
      </c>
      <c r="C6" s="21">
        <v>5348692.22</v>
      </c>
      <c r="D6" s="19">
        <v>2481710</v>
      </c>
      <c r="E6" s="19">
        <f>Table210[[#This Row],[Income (Rs.)]]-Table210[[#This Row],[Expense (Rs.)]]</f>
        <v>2866982.2199999997</v>
      </c>
    </row>
    <row r="7" spans="2:6" x14ac:dyDescent="0.25">
      <c r="B7" s="19">
        <v>2013</v>
      </c>
      <c r="C7" s="19">
        <v>3211226.29</v>
      </c>
      <c r="D7" s="19">
        <v>5669064</v>
      </c>
      <c r="E7" s="19">
        <f>Table210[[#This Row],[Income (Rs.)]]-Table210[[#This Row],[Expense (Rs.)]]</f>
        <v>-2457837.71</v>
      </c>
    </row>
    <row r="8" spans="2:6" x14ac:dyDescent="0.25">
      <c r="B8" s="19">
        <v>2014</v>
      </c>
      <c r="C8" s="19">
        <v>29805387.120000001</v>
      </c>
      <c r="D8" s="19">
        <v>11085412.199999999</v>
      </c>
      <c r="E8" s="19">
        <f>Table210[[#This Row],[Income (Rs.)]]-Table210[[#This Row],[Expense (Rs.)]]</f>
        <v>18719974.920000002</v>
      </c>
    </row>
    <row r="9" spans="2:6" x14ac:dyDescent="0.25">
      <c r="B9" s="19">
        <v>2015</v>
      </c>
      <c r="C9" s="19">
        <v>4297948.4000000004</v>
      </c>
      <c r="D9" s="19">
        <v>22424328</v>
      </c>
      <c r="E9" s="19">
        <f>Table210[[#This Row],[Income (Rs.)]]-Table210[[#This Row],[Expense (Rs.)]]</f>
        <v>-18126379.600000001</v>
      </c>
    </row>
    <row r="10" spans="2:6" x14ac:dyDescent="0.25">
      <c r="B10" s="19"/>
      <c r="C10" s="19"/>
      <c r="D10" s="19"/>
      <c r="E10" s="19">
        <f>Table210[[#This Row],[Income (Rs.)]]-Table210[[#This Row],[Expense (Rs.)]]</f>
        <v>0</v>
      </c>
    </row>
    <row r="11" spans="2:6" x14ac:dyDescent="0.25">
      <c r="B11" s="19"/>
      <c r="C11" s="19"/>
      <c r="D11" s="19"/>
      <c r="E11" s="19">
        <f>Table210[[#This Row],[Income (Rs.)]]-Table210[[#This Row],[Expense (Rs.)]]</f>
        <v>0</v>
      </c>
    </row>
    <row r="12" spans="2:6" x14ac:dyDescent="0.25">
      <c r="B12" s="19"/>
      <c r="C12" s="19"/>
      <c r="D12" s="19"/>
      <c r="E12" s="19">
        <f>Table210[[#This Row],[Income (Rs.)]]-Table210[[#This Row],[Expense (Rs.)]]</f>
        <v>0</v>
      </c>
    </row>
    <row r="13" spans="2:6" x14ac:dyDescent="0.25">
      <c r="B13" s="19"/>
      <c r="C13" s="19"/>
      <c r="D13" s="19"/>
      <c r="E13" s="19">
        <f>Table210[[#This Row],[Income (Rs.)]]-Table210[[#This Row],[Expense (Rs.)]]</f>
        <v>0</v>
      </c>
    </row>
    <row r="14" spans="2:6" x14ac:dyDescent="0.25">
      <c r="B14" s="19"/>
      <c r="C14" s="19"/>
      <c r="D14" s="19"/>
      <c r="E14" s="19">
        <f>Table210[[#This Row],[Income (Rs.)]]-Table210[[#This Row],[Expense (Rs.)]]</f>
        <v>0</v>
      </c>
    </row>
    <row r="15" spans="2:6" x14ac:dyDescent="0.25">
      <c r="B15" s="19"/>
      <c r="C15" s="19"/>
      <c r="D15" s="19"/>
      <c r="E15" s="19">
        <f>Table210[[#This Row],[Income (Rs.)]]-Table210[[#This Row],[Expense (Rs.)]]</f>
        <v>0</v>
      </c>
    </row>
    <row r="19" spans="3:11" x14ac:dyDescent="0.25">
      <c r="D19" s="22"/>
      <c r="K19" s="3"/>
    </row>
    <row r="24" spans="3:11" x14ac:dyDescent="0.25">
      <c r="F24" s="1" t="s">
        <v>85</v>
      </c>
    </row>
    <row r="25" spans="3:11" x14ac:dyDescent="0.25">
      <c r="I25" s="3"/>
      <c r="J25" s="3"/>
    </row>
    <row r="26" spans="3:11" x14ac:dyDescent="0.25">
      <c r="D26" s="1" t="s">
        <v>12</v>
      </c>
      <c r="E26" s="1"/>
      <c r="G26" s="4"/>
      <c r="I26" s="1" t="s">
        <v>15</v>
      </c>
    </row>
    <row r="27" spans="3:11" x14ac:dyDescent="0.25">
      <c r="C27" s="13" t="s">
        <v>0</v>
      </c>
      <c r="D27" s="13" t="s">
        <v>11</v>
      </c>
      <c r="E27" s="61" t="s">
        <v>10</v>
      </c>
      <c r="F27" s="61" t="s">
        <v>11</v>
      </c>
      <c r="G27" s="4"/>
      <c r="I27" s="7"/>
      <c r="J27" s="2"/>
      <c r="K27" s="2" t="s">
        <v>9</v>
      </c>
    </row>
    <row r="28" spans="3:11" x14ac:dyDescent="0.25">
      <c r="C28" s="8" t="s">
        <v>168</v>
      </c>
      <c r="D28" s="62">
        <v>377184</v>
      </c>
      <c r="E28" t="s">
        <v>175</v>
      </c>
      <c r="F28" s="63">
        <v>46810</v>
      </c>
      <c r="G28" s="4"/>
      <c r="I28" s="4" t="s">
        <v>7</v>
      </c>
      <c r="J28" s="8"/>
      <c r="K28" s="8"/>
    </row>
    <row r="29" spans="3:11" x14ac:dyDescent="0.25">
      <c r="C29" s="8" t="s">
        <v>172</v>
      </c>
      <c r="D29" s="62">
        <v>484078</v>
      </c>
      <c r="E29" t="s">
        <v>143</v>
      </c>
      <c r="F29" s="63">
        <v>9170</v>
      </c>
      <c r="G29" s="4"/>
      <c r="I29" s="4" t="s">
        <v>45</v>
      </c>
      <c r="J29" s="8"/>
      <c r="K29" s="30">
        <v>3715375.85</v>
      </c>
    </row>
    <row r="30" spans="3:11" x14ac:dyDescent="0.25">
      <c r="C30" s="8" t="s">
        <v>173</v>
      </c>
      <c r="D30" s="62">
        <v>2040090</v>
      </c>
      <c r="E30" t="s">
        <v>111</v>
      </c>
      <c r="F30" s="63">
        <v>127435</v>
      </c>
      <c r="G30" s="4"/>
      <c r="I30" s="4"/>
      <c r="J30" s="8"/>
      <c r="K30" s="8"/>
    </row>
    <row r="31" spans="3:11" x14ac:dyDescent="0.25">
      <c r="C31" s="8" t="s">
        <v>169</v>
      </c>
      <c r="D31" s="62">
        <v>2000000</v>
      </c>
      <c r="E31" t="s">
        <v>176</v>
      </c>
      <c r="F31" s="63">
        <v>485000</v>
      </c>
      <c r="G31" s="4"/>
      <c r="I31" s="4"/>
      <c r="J31" s="8"/>
      <c r="K31" s="8"/>
    </row>
    <row r="32" spans="3:11" x14ac:dyDescent="0.25">
      <c r="C32" s="8" t="s">
        <v>170</v>
      </c>
      <c r="D32" s="62">
        <v>35000</v>
      </c>
      <c r="E32" t="s">
        <v>177</v>
      </c>
      <c r="F32" s="63">
        <v>570000</v>
      </c>
      <c r="G32" s="4"/>
      <c r="I32" s="4"/>
      <c r="J32" s="8"/>
      <c r="K32" s="8"/>
    </row>
    <row r="33" spans="3:11" ht="15.75" thickBot="1" x14ac:dyDescent="0.3">
      <c r="C33" s="8"/>
      <c r="D33" s="62">
        <v>218488</v>
      </c>
      <c r="E33" t="s">
        <v>178</v>
      </c>
      <c r="F33" s="63">
        <v>30650</v>
      </c>
      <c r="G33" s="4"/>
      <c r="I33" s="4"/>
      <c r="J33" s="8"/>
      <c r="K33" s="31">
        <f>K29</f>
        <v>3715375.85</v>
      </c>
    </row>
    <row r="34" spans="3:11" ht="15.75" thickTop="1" x14ac:dyDescent="0.25">
      <c r="C34" s="8" t="s">
        <v>171</v>
      </c>
      <c r="D34" s="62">
        <v>111850</v>
      </c>
      <c r="E34" t="s">
        <v>179</v>
      </c>
      <c r="F34" s="63">
        <v>119641</v>
      </c>
      <c r="G34" s="4"/>
      <c r="I34" s="4" t="s">
        <v>8</v>
      </c>
      <c r="J34" s="8"/>
      <c r="K34" s="8"/>
    </row>
    <row r="35" spans="3:11" x14ac:dyDescent="0.25">
      <c r="C35" s="8" t="s">
        <v>174</v>
      </c>
      <c r="D35" s="62">
        <v>82000</v>
      </c>
      <c r="E35" t="s">
        <v>180</v>
      </c>
      <c r="F35" s="63">
        <v>36650</v>
      </c>
      <c r="G35" s="4"/>
      <c r="I35" s="4" t="s">
        <v>68</v>
      </c>
      <c r="J35" s="8"/>
      <c r="K35" s="30">
        <v>848393.63</v>
      </c>
    </row>
    <row r="36" spans="3:11" x14ac:dyDescent="0.25">
      <c r="C36" s="8"/>
      <c r="D36" s="5"/>
      <c r="E36" t="s">
        <v>181</v>
      </c>
      <c r="F36" s="63">
        <v>55575</v>
      </c>
      <c r="G36" s="4"/>
      <c r="I36" s="4"/>
      <c r="J36" s="8"/>
      <c r="K36" s="30">
        <v>2866982.22</v>
      </c>
    </row>
    <row r="37" spans="3:11" x14ac:dyDescent="0.25">
      <c r="C37" s="8"/>
      <c r="D37" s="5"/>
      <c r="E37" t="s">
        <v>182</v>
      </c>
      <c r="F37" s="63">
        <v>71249</v>
      </c>
      <c r="G37" s="4"/>
      <c r="I37" s="4"/>
      <c r="J37" s="8"/>
      <c r="K37" s="8"/>
    </row>
    <row r="38" spans="3:11" x14ac:dyDescent="0.25">
      <c r="C38" s="8"/>
      <c r="D38" s="5"/>
      <c r="E38" t="s">
        <v>183</v>
      </c>
      <c r="F38" s="63">
        <v>15185</v>
      </c>
      <c r="G38" s="4"/>
      <c r="I38" s="4"/>
      <c r="J38" s="8"/>
      <c r="K38" s="8"/>
    </row>
    <row r="39" spans="3:11" x14ac:dyDescent="0.25">
      <c r="C39" s="8"/>
      <c r="D39" s="5"/>
      <c r="E39" t="s">
        <v>184</v>
      </c>
      <c r="F39" s="63">
        <v>12901</v>
      </c>
      <c r="G39" s="4"/>
      <c r="I39" s="4"/>
      <c r="J39" s="8"/>
      <c r="K39" s="8"/>
    </row>
    <row r="40" spans="3:11" ht="15.75" thickBot="1" x14ac:dyDescent="0.3">
      <c r="C40" s="8"/>
      <c r="D40" s="5"/>
      <c r="E40" s="4"/>
      <c r="F40" s="8"/>
      <c r="I40" s="6"/>
      <c r="J40" s="10"/>
      <c r="K40" s="31">
        <f>K35+K36</f>
        <v>3715375.85</v>
      </c>
    </row>
    <row r="41" spans="3:11" ht="15.75" thickTop="1" x14ac:dyDescent="0.25">
      <c r="C41" s="8"/>
      <c r="D41" s="5"/>
      <c r="E41" s="8"/>
      <c r="F41" s="5"/>
    </row>
    <row r="42" spans="3:11" x14ac:dyDescent="0.25">
      <c r="C42" s="8"/>
      <c r="D42" s="5"/>
      <c r="E42" s="8"/>
      <c r="F42" s="5"/>
    </row>
    <row r="43" spans="3:11" x14ac:dyDescent="0.25">
      <c r="C43" s="8"/>
      <c r="D43" s="5"/>
      <c r="E43" s="8"/>
      <c r="F43" s="5"/>
    </row>
    <row r="44" spans="3:11" x14ac:dyDescent="0.25">
      <c r="C44" s="8"/>
      <c r="D44" s="5"/>
      <c r="E44" s="8"/>
      <c r="F44" s="5"/>
    </row>
    <row r="45" spans="3:11" ht="15.75" thickBot="1" x14ac:dyDescent="0.3">
      <c r="C45" s="2" t="s">
        <v>9</v>
      </c>
      <c r="D45" s="60">
        <f>SUM(D28:D44)</f>
        <v>5348690</v>
      </c>
      <c r="E45" s="2" t="s">
        <v>9</v>
      </c>
      <c r="F45" s="60">
        <f>SUM(F28:F43)</f>
        <v>1580266</v>
      </c>
    </row>
    <row r="46" spans="3:11" ht="15.75" thickTop="1" x14ac:dyDescent="0.25"/>
    <row r="48" spans="3:11" x14ac:dyDescent="0.25">
      <c r="F48" s="1" t="s">
        <v>86</v>
      </c>
    </row>
    <row r="50" spans="3:11" x14ac:dyDescent="0.25">
      <c r="D50" s="1" t="s">
        <v>12</v>
      </c>
      <c r="E50" s="25"/>
    </row>
    <row r="51" spans="3:11" x14ac:dyDescent="0.25">
      <c r="C51" s="61" t="s">
        <v>0</v>
      </c>
      <c r="D51" s="61" t="s">
        <v>11</v>
      </c>
      <c r="E51" s="13" t="s">
        <v>10</v>
      </c>
      <c r="F51" s="65" t="s">
        <v>11</v>
      </c>
      <c r="G51" s="4"/>
      <c r="I51" s="7"/>
      <c r="J51" s="2"/>
      <c r="K51" s="2" t="s">
        <v>9</v>
      </c>
    </row>
    <row r="52" spans="3:11" x14ac:dyDescent="0.25">
      <c r="C52" s="4" t="s">
        <v>186</v>
      </c>
      <c r="D52" s="63">
        <v>630182.43999999994</v>
      </c>
      <c r="E52" s="4" t="s">
        <v>193</v>
      </c>
      <c r="F52" s="64">
        <v>3500000</v>
      </c>
      <c r="G52" s="4"/>
      <c r="I52" s="4" t="s">
        <v>7</v>
      </c>
      <c r="J52" s="8"/>
      <c r="K52" s="8"/>
    </row>
    <row r="53" spans="3:11" x14ac:dyDescent="0.25">
      <c r="C53" s="4" t="s">
        <v>187</v>
      </c>
      <c r="D53" s="63">
        <v>346196.85</v>
      </c>
      <c r="E53" s="4" t="s">
        <v>194</v>
      </c>
      <c r="F53" s="63">
        <v>433887</v>
      </c>
      <c r="G53" s="4"/>
      <c r="I53" s="4" t="s">
        <v>71</v>
      </c>
      <c r="J53" s="8"/>
      <c r="K53" s="30">
        <v>1257538.1499999999</v>
      </c>
    </row>
    <row r="54" spans="3:11" x14ac:dyDescent="0.25">
      <c r="C54" s="4" t="s">
        <v>235</v>
      </c>
      <c r="D54" s="63">
        <v>60000</v>
      </c>
      <c r="E54" s="4" t="s">
        <v>143</v>
      </c>
      <c r="F54" s="63">
        <v>5400</v>
      </c>
      <c r="G54" s="4"/>
      <c r="I54" s="4"/>
      <c r="J54" s="8"/>
      <c r="K54" s="8"/>
    </row>
    <row r="55" spans="3:11" x14ac:dyDescent="0.25">
      <c r="C55" s="4" t="s">
        <v>188</v>
      </c>
      <c r="D55" s="63">
        <v>15550</v>
      </c>
      <c r="E55" s="4" t="s">
        <v>189</v>
      </c>
      <c r="F55" s="63">
        <v>63690</v>
      </c>
      <c r="G55" s="4"/>
      <c r="I55" s="4"/>
      <c r="J55" s="8"/>
      <c r="K55" s="8"/>
    </row>
    <row r="56" spans="3:11" x14ac:dyDescent="0.25">
      <c r="C56" s="4" t="s">
        <v>185</v>
      </c>
      <c r="D56" s="63">
        <v>2159297</v>
      </c>
      <c r="E56" s="4" t="s">
        <v>190</v>
      </c>
      <c r="F56" s="63">
        <v>62486</v>
      </c>
      <c r="G56" s="4"/>
      <c r="I56" s="4"/>
      <c r="J56" s="8"/>
      <c r="K56" s="8"/>
    </row>
    <row r="57" spans="3:11" ht="15.75" thickBot="1" x14ac:dyDescent="0.3">
      <c r="C57" s="4"/>
      <c r="D57" s="4"/>
      <c r="E57" s="4" t="s">
        <v>191</v>
      </c>
      <c r="F57" s="63">
        <v>35335</v>
      </c>
      <c r="G57" s="4"/>
      <c r="I57" s="4"/>
      <c r="J57" s="8"/>
      <c r="K57" s="31">
        <f>K53</f>
        <v>1257538.1499999999</v>
      </c>
    </row>
    <row r="58" spans="3:11" ht="15.75" thickTop="1" x14ac:dyDescent="0.25">
      <c r="C58" s="4"/>
      <c r="D58" s="4"/>
      <c r="E58" s="4" t="s">
        <v>192</v>
      </c>
      <c r="F58" s="63">
        <v>75601</v>
      </c>
      <c r="G58" s="4"/>
      <c r="I58" s="4" t="s">
        <v>8</v>
      </c>
      <c r="J58" s="8"/>
      <c r="K58" s="8"/>
    </row>
    <row r="59" spans="3:11" x14ac:dyDescent="0.25">
      <c r="C59" s="8"/>
      <c r="D59" s="3"/>
      <c r="E59" s="4" t="s">
        <v>195</v>
      </c>
      <c r="F59" s="63">
        <v>31450</v>
      </c>
      <c r="G59" s="4"/>
      <c r="I59" s="4" t="s">
        <v>69</v>
      </c>
      <c r="J59" s="8"/>
      <c r="K59" s="30">
        <v>3715375.85</v>
      </c>
    </row>
    <row r="60" spans="3:11" x14ac:dyDescent="0.25">
      <c r="C60" s="8"/>
      <c r="D60" s="5"/>
      <c r="E60" t="s">
        <v>196</v>
      </c>
      <c r="F60" s="63">
        <v>10400</v>
      </c>
      <c r="G60" s="4"/>
      <c r="I60" s="4" t="s">
        <v>70</v>
      </c>
      <c r="J60" s="8"/>
      <c r="K60" s="30">
        <v>-2457837.7000000002</v>
      </c>
    </row>
    <row r="61" spans="3:11" x14ac:dyDescent="0.25">
      <c r="C61" s="8"/>
      <c r="D61" s="5"/>
      <c r="E61" t="s">
        <v>111</v>
      </c>
      <c r="F61" s="63">
        <v>162955</v>
      </c>
      <c r="G61" s="4"/>
      <c r="I61" s="4"/>
      <c r="J61" s="8"/>
      <c r="K61" s="8"/>
    </row>
    <row r="62" spans="3:11" x14ac:dyDescent="0.25">
      <c r="C62" s="8"/>
      <c r="D62" s="5"/>
      <c r="E62" t="s">
        <v>197</v>
      </c>
      <c r="F62" s="63">
        <v>50400</v>
      </c>
      <c r="G62" s="4"/>
      <c r="I62" s="4"/>
      <c r="J62" s="8"/>
      <c r="K62" s="8"/>
    </row>
    <row r="63" spans="3:11" x14ac:dyDescent="0.25">
      <c r="C63" s="8"/>
      <c r="D63" s="5"/>
      <c r="E63" t="s">
        <v>182</v>
      </c>
      <c r="F63" s="63">
        <v>68900</v>
      </c>
      <c r="G63" s="4"/>
      <c r="I63" s="4"/>
      <c r="J63" s="8"/>
      <c r="K63" s="8"/>
    </row>
    <row r="64" spans="3:11" ht="15.75" thickBot="1" x14ac:dyDescent="0.3">
      <c r="C64" s="8"/>
      <c r="D64" s="5"/>
      <c r="E64" t="s">
        <v>176</v>
      </c>
      <c r="F64" s="63">
        <v>218000</v>
      </c>
      <c r="G64" s="4"/>
      <c r="I64" s="6"/>
      <c r="J64" s="10"/>
      <c r="K64" s="31">
        <f>K59+K60</f>
        <v>1257538.1499999999</v>
      </c>
    </row>
    <row r="65" spans="3:11" ht="15.75" thickTop="1" x14ac:dyDescent="0.25">
      <c r="C65" s="8"/>
      <c r="D65" s="5"/>
      <c r="E65" t="s">
        <v>198</v>
      </c>
      <c r="F65" s="63">
        <v>30960</v>
      </c>
      <c r="G65" s="4"/>
    </row>
    <row r="66" spans="3:11" x14ac:dyDescent="0.25">
      <c r="C66" s="8"/>
      <c r="D66" s="5"/>
      <c r="E66" s="8"/>
      <c r="F66" s="5"/>
    </row>
    <row r="67" spans="3:11" x14ac:dyDescent="0.25">
      <c r="C67" s="8"/>
      <c r="D67" s="5"/>
      <c r="E67" s="8"/>
      <c r="F67" s="5"/>
    </row>
    <row r="68" spans="3:11" x14ac:dyDescent="0.25">
      <c r="C68" s="8"/>
      <c r="D68" s="5"/>
      <c r="E68" s="8"/>
      <c r="F68" s="5"/>
    </row>
    <row r="69" spans="3:11" ht="15.75" thickBot="1" x14ac:dyDescent="0.3">
      <c r="C69" s="2" t="s">
        <v>9</v>
      </c>
      <c r="D69" s="60">
        <f>SUM(D52:D68)</f>
        <v>3211226.29</v>
      </c>
      <c r="E69" s="2" t="s">
        <v>9</v>
      </c>
      <c r="F69" s="60">
        <f>SUM(F52:F68)</f>
        <v>4749464</v>
      </c>
    </row>
    <row r="70" spans="3:11" ht="15.75" thickTop="1" x14ac:dyDescent="0.25"/>
    <row r="71" spans="3:11" x14ac:dyDescent="0.25">
      <c r="F71" s="1" t="s">
        <v>77</v>
      </c>
    </row>
    <row r="73" spans="3:11" x14ac:dyDescent="0.25">
      <c r="D73" s="1" t="s">
        <v>12</v>
      </c>
      <c r="E73" s="1"/>
    </row>
    <row r="74" spans="3:11" x14ac:dyDescent="0.25">
      <c r="C74" s="13" t="s">
        <v>0</v>
      </c>
      <c r="D74" s="13" t="s">
        <v>11</v>
      </c>
      <c r="E74" s="13" t="s">
        <v>10</v>
      </c>
      <c r="F74" s="16" t="s">
        <v>11</v>
      </c>
      <c r="I74" s="7"/>
      <c r="J74" s="2"/>
      <c r="K74" s="2" t="s">
        <v>9</v>
      </c>
    </row>
    <row r="75" spans="3:11" x14ac:dyDescent="0.25">
      <c r="C75" s="11" t="s">
        <v>193</v>
      </c>
      <c r="D75" s="78">
        <v>115970.44</v>
      </c>
      <c r="E75" s="47" t="s">
        <v>244</v>
      </c>
      <c r="F75" s="46">
        <v>39365</v>
      </c>
      <c r="I75" s="4" t="s">
        <v>7</v>
      </c>
      <c r="J75" s="8"/>
      <c r="K75" s="8"/>
    </row>
    <row r="76" spans="3:11" x14ac:dyDescent="0.25">
      <c r="C76" s="8" t="s">
        <v>236</v>
      </c>
      <c r="D76" s="30">
        <v>385743.75</v>
      </c>
      <c r="E76" s="8" t="s">
        <v>245</v>
      </c>
      <c r="F76" s="45">
        <v>52728</v>
      </c>
      <c r="I76" s="4" t="s">
        <v>71</v>
      </c>
      <c r="J76" s="8"/>
      <c r="K76" s="30">
        <v>19965891.18</v>
      </c>
    </row>
    <row r="77" spans="3:11" x14ac:dyDescent="0.25">
      <c r="C77" s="8" t="s">
        <v>237</v>
      </c>
      <c r="D77" s="30">
        <v>7767997.5300000003</v>
      </c>
      <c r="E77" s="8" t="s">
        <v>246</v>
      </c>
      <c r="F77" s="45">
        <v>7150</v>
      </c>
      <c r="I77" s="4" t="s">
        <v>72</v>
      </c>
      <c r="J77" s="8"/>
      <c r="K77" s="30">
        <v>11621.89</v>
      </c>
    </row>
    <row r="78" spans="3:11" x14ac:dyDescent="0.25">
      <c r="C78" s="8" t="s">
        <v>238</v>
      </c>
      <c r="D78" s="24">
        <v>19400000</v>
      </c>
      <c r="E78" s="8" t="s">
        <v>247</v>
      </c>
      <c r="F78" s="45">
        <v>21270</v>
      </c>
      <c r="I78" s="4"/>
      <c r="J78" s="8"/>
      <c r="K78" s="8"/>
    </row>
    <row r="79" spans="3:11" x14ac:dyDescent="0.25">
      <c r="C79" s="8" t="s">
        <v>239</v>
      </c>
      <c r="D79" s="24">
        <v>35000</v>
      </c>
      <c r="E79" s="8" t="s">
        <v>248</v>
      </c>
      <c r="F79" s="45">
        <v>568689</v>
      </c>
      <c r="I79" s="4"/>
      <c r="J79" s="8"/>
      <c r="K79" s="8"/>
    </row>
    <row r="80" spans="3:11" ht="15.75" thickBot="1" x14ac:dyDescent="0.3">
      <c r="C80" s="8" t="s">
        <v>240</v>
      </c>
      <c r="D80" s="24">
        <v>22000</v>
      </c>
      <c r="E80" s="8" t="s">
        <v>249</v>
      </c>
      <c r="F80" s="45">
        <v>197572</v>
      </c>
      <c r="I80" s="4"/>
      <c r="J80" s="8"/>
      <c r="K80" s="31">
        <f>K76+K77</f>
        <v>19977513.07</v>
      </c>
    </row>
    <row r="81" spans="3:11" ht="15.75" thickTop="1" x14ac:dyDescent="0.25">
      <c r="C81" s="8" t="s">
        <v>241</v>
      </c>
      <c r="D81" s="24">
        <v>312685</v>
      </c>
      <c r="E81" s="8" t="s">
        <v>250</v>
      </c>
      <c r="F81" s="45">
        <v>57920</v>
      </c>
      <c r="I81" s="4" t="s">
        <v>8</v>
      </c>
      <c r="J81" s="8"/>
      <c r="K81" s="8"/>
    </row>
    <row r="82" spans="3:11" x14ac:dyDescent="0.25">
      <c r="C82" s="8" t="s">
        <v>242</v>
      </c>
      <c r="D82" s="8">
        <v>3000</v>
      </c>
      <c r="E82" s="8" t="s">
        <v>251</v>
      </c>
      <c r="F82" s="45">
        <v>21185</v>
      </c>
      <c r="I82" s="4" t="s">
        <v>69</v>
      </c>
      <c r="J82" s="8"/>
      <c r="K82" s="30">
        <v>1257538.1499999999</v>
      </c>
    </row>
    <row r="83" spans="3:11" x14ac:dyDescent="0.25">
      <c r="C83" s="8" t="s">
        <v>243</v>
      </c>
      <c r="D83" s="45">
        <v>1763990</v>
      </c>
      <c r="E83" s="8" t="s">
        <v>252</v>
      </c>
      <c r="F83" s="45">
        <v>655000</v>
      </c>
      <c r="I83" s="4" t="s">
        <v>70</v>
      </c>
      <c r="J83" s="8"/>
      <c r="K83" s="30">
        <v>18719974.920000002</v>
      </c>
    </row>
    <row r="84" spans="3:11" x14ac:dyDescent="0.25">
      <c r="C84" s="8"/>
      <c r="D84" s="5"/>
      <c r="E84" s="8" t="s">
        <v>112</v>
      </c>
      <c r="F84" s="45">
        <v>8883</v>
      </c>
      <c r="I84" s="4"/>
      <c r="J84" s="8"/>
      <c r="K84" s="8"/>
    </row>
    <row r="85" spans="3:11" x14ac:dyDescent="0.25">
      <c r="C85" s="8"/>
      <c r="D85" s="5"/>
      <c r="E85" s="8" t="s">
        <v>253</v>
      </c>
      <c r="F85" s="45">
        <v>7835</v>
      </c>
      <c r="I85" s="4"/>
      <c r="J85" s="8"/>
      <c r="K85" s="8"/>
    </row>
    <row r="86" spans="3:11" x14ac:dyDescent="0.25">
      <c r="C86" s="8"/>
      <c r="D86" s="5"/>
      <c r="E86" s="8" t="s">
        <v>254</v>
      </c>
      <c r="F86" s="45">
        <v>14610</v>
      </c>
      <c r="I86" s="4"/>
      <c r="J86" s="8"/>
      <c r="K86" s="8"/>
    </row>
    <row r="87" spans="3:11" ht="15.75" thickBot="1" x14ac:dyDescent="0.3">
      <c r="C87" s="8"/>
      <c r="D87" s="5"/>
      <c r="E87" s="8" t="s">
        <v>255</v>
      </c>
      <c r="F87" s="45">
        <v>409000</v>
      </c>
      <c r="I87" s="6"/>
      <c r="J87" s="10"/>
      <c r="K87" s="31">
        <f>K82+K83</f>
        <v>19977513.07</v>
      </c>
    </row>
    <row r="88" spans="3:11" ht="15.75" thickTop="1" x14ac:dyDescent="0.25">
      <c r="C88" s="8"/>
      <c r="D88" s="5"/>
      <c r="E88" s="8" t="s">
        <v>256</v>
      </c>
      <c r="F88" s="45">
        <v>9000000</v>
      </c>
    </row>
    <row r="89" spans="3:11" x14ac:dyDescent="0.25">
      <c r="C89" s="8"/>
      <c r="D89" s="5"/>
      <c r="E89" s="8" t="s">
        <v>257</v>
      </c>
      <c r="F89" s="45">
        <v>24090</v>
      </c>
    </row>
    <row r="90" spans="3:11" x14ac:dyDescent="0.25">
      <c r="C90" s="8"/>
      <c r="D90" s="5"/>
      <c r="E90" s="8" t="s">
        <v>117</v>
      </c>
      <c r="F90" s="5">
        <v>115</v>
      </c>
    </row>
    <row r="91" spans="3:11" x14ac:dyDescent="0.25">
      <c r="C91" s="8"/>
      <c r="D91" s="5"/>
      <c r="E91" s="8"/>
      <c r="F91" s="5"/>
    </row>
    <row r="92" spans="3:11" ht="15.75" thickBot="1" x14ac:dyDescent="0.3">
      <c r="C92" s="2" t="s">
        <v>9</v>
      </c>
      <c r="D92" s="31">
        <f>SUM(D75:D91)</f>
        <v>29806386.719999999</v>
      </c>
      <c r="E92" s="2" t="s">
        <v>9</v>
      </c>
      <c r="F92" s="26">
        <f>SUM(F75:F91)</f>
        <v>11085412</v>
      </c>
    </row>
    <row r="93" spans="3:11" ht="15.75" thickTop="1" x14ac:dyDescent="0.25"/>
    <row r="95" spans="3:11" x14ac:dyDescent="0.25">
      <c r="F95" s="1" t="s">
        <v>87</v>
      </c>
    </row>
    <row r="97" spans="3:11" x14ac:dyDescent="0.25">
      <c r="D97" s="1" t="s">
        <v>12</v>
      </c>
      <c r="E97" s="1"/>
    </row>
    <row r="98" spans="3:11" x14ac:dyDescent="0.25">
      <c r="C98" s="61" t="s">
        <v>0</v>
      </c>
      <c r="D98" s="61" t="s">
        <v>11</v>
      </c>
      <c r="E98" s="61" t="s">
        <v>10</v>
      </c>
      <c r="F98" s="61" t="s">
        <v>11</v>
      </c>
      <c r="G98" s="4"/>
      <c r="I98" s="7"/>
      <c r="J98" s="2"/>
      <c r="K98" s="2" t="s">
        <v>9</v>
      </c>
    </row>
    <row r="99" spans="3:11" x14ac:dyDescent="0.25">
      <c r="C99" s="4" t="s">
        <v>200</v>
      </c>
      <c r="D99" s="63">
        <v>213880.8</v>
      </c>
      <c r="E99" s="4" t="s">
        <v>175</v>
      </c>
      <c r="F99" s="63">
        <v>44720</v>
      </c>
      <c r="G99" s="4"/>
      <c r="I99" s="4" t="s">
        <v>7</v>
      </c>
      <c r="J99" s="8"/>
      <c r="K99" s="8"/>
    </row>
    <row r="100" spans="3:11" x14ac:dyDescent="0.25">
      <c r="C100" s="4" t="s">
        <v>199</v>
      </c>
      <c r="D100" s="63">
        <v>1650100</v>
      </c>
      <c r="E100" s="4" t="s">
        <v>205</v>
      </c>
      <c r="F100" s="63">
        <v>41120</v>
      </c>
      <c r="G100" s="4"/>
      <c r="I100" s="4" t="s">
        <v>71</v>
      </c>
      <c r="J100" s="8"/>
      <c r="K100" s="30">
        <v>19977513.07</v>
      </c>
    </row>
    <row r="101" spans="3:11" x14ac:dyDescent="0.25">
      <c r="C101" s="4" t="s">
        <v>173</v>
      </c>
      <c r="D101" s="63">
        <v>2433967.6</v>
      </c>
      <c r="E101" s="4" t="s">
        <v>206</v>
      </c>
      <c r="F101" s="63">
        <v>27500</v>
      </c>
      <c r="G101" s="4"/>
      <c r="I101" s="4" t="s">
        <v>72</v>
      </c>
      <c r="J101" s="8"/>
      <c r="K101" s="30">
        <v>-18126379.600000001</v>
      </c>
    </row>
    <row r="102" spans="3:11" x14ac:dyDescent="0.25">
      <c r="C102" s="4"/>
      <c r="D102" s="4"/>
      <c r="E102" s="4" t="s">
        <v>207</v>
      </c>
      <c r="F102" s="63">
        <v>37500</v>
      </c>
      <c r="G102" s="4"/>
      <c r="I102" s="4"/>
      <c r="J102" s="8"/>
      <c r="K102" s="8"/>
    </row>
    <row r="103" spans="3:11" x14ac:dyDescent="0.25">
      <c r="C103" s="4"/>
      <c r="D103" s="4"/>
      <c r="E103" s="4" t="s">
        <v>208</v>
      </c>
      <c r="F103" s="63">
        <v>16650</v>
      </c>
      <c r="G103" s="4"/>
      <c r="I103" s="4"/>
      <c r="J103" s="8"/>
      <c r="K103" s="8"/>
    </row>
    <row r="104" spans="3:11" ht="15.75" thickBot="1" x14ac:dyDescent="0.3">
      <c r="C104" s="8"/>
      <c r="D104" s="3"/>
      <c r="E104" s="4" t="s">
        <v>111</v>
      </c>
      <c r="F104" s="63">
        <v>189650</v>
      </c>
      <c r="G104" s="4"/>
      <c r="I104" s="4"/>
      <c r="J104" s="8"/>
      <c r="K104" s="31">
        <f>K100+K101</f>
        <v>1851133.4699999988</v>
      </c>
    </row>
    <row r="105" spans="3:11" ht="15.75" thickTop="1" x14ac:dyDescent="0.25">
      <c r="C105" s="8"/>
      <c r="D105" s="5"/>
      <c r="E105" t="s">
        <v>112</v>
      </c>
      <c r="F105" s="63">
        <v>8690</v>
      </c>
      <c r="G105" s="4"/>
      <c r="I105" s="4" t="s">
        <v>8</v>
      </c>
      <c r="J105" s="8"/>
      <c r="K105" s="8"/>
    </row>
    <row r="106" spans="3:11" x14ac:dyDescent="0.25">
      <c r="C106" s="8"/>
      <c r="D106" s="5"/>
      <c r="E106" t="s">
        <v>209</v>
      </c>
      <c r="F106" s="63">
        <v>550000</v>
      </c>
      <c r="G106" s="4"/>
      <c r="I106" s="4" t="s">
        <v>69</v>
      </c>
      <c r="J106" s="8"/>
      <c r="K106" s="30">
        <v>1829571.98</v>
      </c>
    </row>
    <row r="107" spans="3:11" x14ac:dyDescent="0.25">
      <c r="C107" s="8"/>
      <c r="D107" s="5"/>
      <c r="E107" t="s">
        <v>201</v>
      </c>
      <c r="F107" s="63">
        <v>37040</v>
      </c>
      <c r="G107" s="4"/>
      <c r="I107" s="4" t="s">
        <v>70</v>
      </c>
      <c r="J107" s="8"/>
      <c r="K107" s="30">
        <v>21561.49</v>
      </c>
    </row>
    <row r="108" spans="3:11" x14ac:dyDescent="0.25">
      <c r="C108" s="8"/>
      <c r="D108" s="5"/>
      <c r="E108" t="s">
        <v>210</v>
      </c>
      <c r="F108" s="63">
        <v>631024</v>
      </c>
      <c r="G108" s="4"/>
      <c r="I108" s="4"/>
      <c r="J108" s="8"/>
      <c r="K108" s="8"/>
    </row>
    <row r="109" spans="3:11" x14ac:dyDescent="0.25">
      <c r="C109" s="8"/>
      <c r="D109" s="5"/>
      <c r="E109" t="s">
        <v>211</v>
      </c>
      <c r="F109" s="63">
        <v>715000</v>
      </c>
      <c r="G109" s="4"/>
      <c r="I109" s="4"/>
      <c r="J109" s="8"/>
      <c r="K109" s="8"/>
    </row>
    <row r="110" spans="3:11" x14ac:dyDescent="0.25">
      <c r="C110" s="8"/>
      <c r="D110" s="5"/>
      <c r="E110" t="s">
        <v>212</v>
      </c>
      <c r="F110" s="63">
        <v>23089</v>
      </c>
      <c r="G110" s="4"/>
      <c r="I110" s="4"/>
      <c r="J110" s="8"/>
      <c r="K110" s="8"/>
    </row>
    <row r="111" spans="3:11" ht="15.75" thickBot="1" x14ac:dyDescent="0.3">
      <c r="C111" s="8"/>
      <c r="D111" s="5"/>
      <c r="E111" t="s">
        <v>202</v>
      </c>
      <c r="F111" s="63">
        <v>40700</v>
      </c>
      <c r="G111" s="4"/>
      <c r="I111" s="6"/>
      <c r="J111" s="10"/>
      <c r="K111" s="31">
        <f>K106+K107</f>
        <v>1851133.47</v>
      </c>
    </row>
    <row r="112" spans="3:11" ht="15.75" thickTop="1" x14ac:dyDescent="0.25">
      <c r="C112" s="8"/>
      <c r="D112" s="5"/>
      <c r="E112" t="s">
        <v>213</v>
      </c>
      <c r="F112" s="63">
        <v>20000000</v>
      </c>
      <c r="G112" s="4"/>
    </row>
    <row r="113" spans="3:7" x14ac:dyDescent="0.25">
      <c r="C113" s="8"/>
      <c r="D113" s="5"/>
      <c r="E113" t="s">
        <v>179</v>
      </c>
      <c r="F113" s="63">
        <v>42765</v>
      </c>
      <c r="G113" s="4"/>
    </row>
    <row r="114" spans="3:7" x14ac:dyDescent="0.25">
      <c r="C114" s="8"/>
      <c r="D114" s="5"/>
      <c r="E114" t="s">
        <v>203</v>
      </c>
      <c r="F114" s="63">
        <v>18580</v>
      </c>
      <c r="G114" s="4"/>
    </row>
    <row r="115" spans="3:7" x14ac:dyDescent="0.25">
      <c r="C115" s="8"/>
      <c r="D115" s="5"/>
      <c r="E115" t="s">
        <v>204</v>
      </c>
      <c r="F115" s="66">
        <v>300</v>
      </c>
      <c r="G115" s="4"/>
    </row>
    <row r="116" spans="3:7" ht="15.75" thickBot="1" x14ac:dyDescent="0.3">
      <c r="C116" s="2" t="s">
        <v>9</v>
      </c>
      <c r="D116" s="60">
        <f>SUM(D99:D115)</f>
        <v>4297948.4000000004</v>
      </c>
      <c r="E116" s="2" t="s">
        <v>9</v>
      </c>
      <c r="F116" s="60">
        <f>SUM(F99:F115)</f>
        <v>22424328</v>
      </c>
    </row>
    <row r="117" spans="3:7" ht="15.75" thickTop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79"/>
  <sheetViews>
    <sheetView topLeftCell="F1" workbookViewId="0">
      <selection activeCell="T102" sqref="T102"/>
    </sheetView>
  </sheetViews>
  <sheetFormatPr defaultRowHeight="15" x14ac:dyDescent="0.25"/>
  <cols>
    <col min="2" max="2" width="12.5703125" customWidth="1"/>
    <col min="3" max="3" width="13.28515625" customWidth="1"/>
    <col min="4" max="4" width="13.5703125" customWidth="1"/>
    <col min="5" max="5" width="23.85546875" customWidth="1"/>
    <col min="6" max="6" width="16.42578125" customWidth="1"/>
    <col min="7" max="7" width="14.7109375" customWidth="1"/>
    <col min="8" max="8" width="21.5703125" customWidth="1"/>
    <col min="16" max="16" width="17.140625" customWidth="1"/>
    <col min="17" max="17" width="19.85546875" customWidth="1"/>
    <col min="18" max="18" width="13.28515625" customWidth="1"/>
    <col min="19" max="19" width="15.85546875" customWidth="1"/>
  </cols>
  <sheetData>
    <row r="3" spans="2:28" ht="18.75" x14ac:dyDescent="0.3">
      <c r="F3" s="20" t="s">
        <v>16</v>
      </c>
      <c r="S3" s="20" t="s">
        <v>16</v>
      </c>
      <c r="T3" s="1"/>
      <c r="U3" s="14"/>
      <c r="V3" s="14"/>
      <c r="W3" s="14"/>
      <c r="X3" s="14"/>
      <c r="AA3" s="18"/>
      <c r="AB3" s="18"/>
    </row>
    <row r="4" spans="2:28" x14ac:dyDescent="0.25">
      <c r="F4" s="1" t="s">
        <v>17</v>
      </c>
      <c r="S4" s="1" t="s">
        <v>88</v>
      </c>
      <c r="T4" s="1"/>
      <c r="U4" s="14"/>
      <c r="V4" s="14"/>
      <c r="W4" s="14"/>
      <c r="X4" s="14"/>
      <c r="AA4" s="18"/>
      <c r="AB4" s="18"/>
    </row>
    <row r="5" spans="2:28" x14ac:dyDescent="0.25">
      <c r="F5" s="1"/>
      <c r="S5" s="1"/>
      <c r="T5" s="1"/>
      <c r="U5" s="14"/>
      <c r="V5" s="14"/>
      <c r="W5" s="14"/>
      <c r="X5" s="14"/>
      <c r="AA5" s="18"/>
      <c r="AB5" s="18"/>
    </row>
    <row r="6" spans="2:28" x14ac:dyDescent="0.25">
      <c r="B6" s="18" t="s">
        <v>18</v>
      </c>
      <c r="C6" s="18" t="s">
        <v>0</v>
      </c>
      <c r="D6" s="18" t="s">
        <v>1</v>
      </c>
      <c r="E6" s="18" t="s">
        <v>67</v>
      </c>
      <c r="S6" s="1"/>
      <c r="T6" s="1"/>
      <c r="U6" s="14"/>
      <c r="V6" s="14"/>
      <c r="W6" s="14"/>
      <c r="X6" s="14"/>
      <c r="AA6" s="18"/>
      <c r="AB6" s="18"/>
    </row>
    <row r="7" spans="2:28" x14ac:dyDescent="0.25">
      <c r="B7" s="18" t="s">
        <v>19</v>
      </c>
      <c r="C7" s="18"/>
      <c r="D7" s="18"/>
      <c r="E7" s="18"/>
      <c r="P7" s="32" t="s">
        <v>18</v>
      </c>
      <c r="Q7" s="33" t="s">
        <v>0</v>
      </c>
      <c r="R7" s="33" t="s">
        <v>1</v>
      </c>
      <c r="S7" s="34" t="s">
        <v>67</v>
      </c>
    </row>
    <row r="8" spans="2:28" x14ac:dyDescent="0.25">
      <c r="B8" s="18" t="s">
        <v>33</v>
      </c>
      <c r="C8" s="18">
        <v>31968082</v>
      </c>
      <c r="D8" s="18">
        <v>19941655</v>
      </c>
      <c r="E8" s="18">
        <v>12026427</v>
      </c>
      <c r="P8" s="35" t="s">
        <v>19</v>
      </c>
      <c r="Q8" s="36"/>
      <c r="R8" s="43"/>
      <c r="S8" s="37"/>
    </row>
    <row r="9" spans="2:28" x14ac:dyDescent="0.25">
      <c r="B9" s="18" t="s">
        <v>22</v>
      </c>
      <c r="C9" s="18"/>
      <c r="D9" s="18"/>
      <c r="E9" s="18"/>
      <c r="P9" s="38" t="s">
        <v>33</v>
      </c>
      <c r="Q9" s="39"/>
      <c r="R9" s="39"/>
      <c r="S9" s="40"/>
    </row>
    <row r="10" spans="2:28" x14ac:dyDescent="0.25">
      <c r="B10" s="18" t="s">
        <v>20</v>
      </c>
      <c r="C10" s="18"/>
      <c r="D10" s="18"/>
      <c r="E10" s="18"/>
      <c r="P10" s="35" t="s">
        <v>22</v>
      </c>
      <c r="Q10" s="36"/>
      <c r="R10" s="36"/>
      <c r="S10" s="37"/>
    </row>
    <row r="11" spans="2:28" x14ac:dyDescent="0.25">
      <c r="B11" s="18" t="s">
        <v>21</v>
      </c>
      <c r="C11" s="18"/>
      <c r="D11" s="18"/>
      <c r="E11" s="18"/>
      <c r="P11" s="38" t="s">
        <v>20</v>
      </c>
      <c r="Q11" s="39">
        <v>41894784</v>
      </c>
      <c r="R11" s="39">
        <v>39585013</v>
      </c>
      <c r="S11" s="42">
        <v>2309771</v>
      </c>
    </row>
    <row r="12" spans="2:28" x14ac:dyDescent="0.25">
      <c r="B12" s="18" t="s">
        <v>34</v>
      </c>
      <c r="C12" s="18"/>
      <c r="D12" s="18"/>
      <c r="E12" s="18"/>
      <c r="P12" s="35" t="s">
        <v>21</v>
      </c>
      <c r="Q12" s="36">
        <v>5348692.22</v>
      </c>
      <c r="R12" s="36">
        <v>2481710</v>
      </c>
      <c r="S12" s="37">
        <v>2866982.2199999997</v>
      </c>
    </row>
    <row r="13" spans="2:28" x14ac:dyDescent="0.25">
      <c r="B13" s="18" t="s">
        <v>35</v>
      </c>
      <c r="C13" s="18"/>
      <c r="D13" s="18"/>
      <c r="E13" s="18"/>
      <c r="P13" s="38" t="s">
        <v>34</v>
      </c>
      <c r="Q13" s="39"/>
      <c r="R13" s="39"/>
      <c r="S13" s="40"/>
    </row>
    <row r="14" spans="2:28" x14ac:dyDescent="0.25">
      <c r="B14" s="18" t="s">
        <v>36</v>
      </c>
      <c r="D14" s="18"/>
      <c r="E14" s="18"/>
      <c r="P14" s="35" t="s">
        <v>35</v>
      </c>
      <c r="Q14" s="36">
        <v>4937904.9000000004</v>
      </c>
      <c r="R14" s="44">
        <v>4830458</v>
      </c>
      <c r="S14" s="37">
        <v>107446.90000000037</v>
      </c>
    </row>
    <row r="15" spans="2:28" x14ac:dyDescent="0.25">
      <c r="P15" s="38" t="s">
        <v>36</v>
      </c>
      <c r="Q15" s="43">
        <v>3466000</v>
      </c>
      <c r="R15" s="43">
        <v>3395463.97</v>
      </c>
      <c r="S15" s="40">
        <f>Q15-R15</f>
        <v>70536.029999999795</v>
      </c>
    </row>
    <row r="22" spans="2:20" x14ac:dyDescent="0.25">
      <c r="S22" s="1"/>
    </row>
    <row r="23" spans="2:20" x14ac:dyDescent="0.25">
      <c r="B23" s="1"/>
    </row>
    <row r="24" spans="2:20" ht="18.75" x14ac:dyDescent="0.3">
      <c r="F24" s="20" t="s">
        <v>16</v>
      </c>
      <c r="T24" s="20" t="s">
        <v>16</v>
      </c>
    </row>
    <row r="25" spans="2:20" x14ac:dyDescent="0.25">
      <c r="F25" s="1" t="s">
        <v>65</v>
      </c>
      <c r="T25" s="1" t="s">
        <v>89</v>
      </c>
    </row>
    <row r="26" spans="2:20" x14ac:dyDescent="0.25">
      <c r="T26" s="1"/>
    </row>
    <row r="27" spans="2:20" x14ac:dyDescent="0.25">
      <c r="B27" s="32" t="s">
        <v>18</v>
      </c>
      <c r="C27" s="33" t="s">
        <v>0</v>
      </c>
      <c r="D27" s="33" t="s">
        <v>1</v>
      </c>
      <c r="E27" s="34" t="s">
        <v>67</v>
      </c>
      <c r="P27" s="18" t="s">
        <v>18</v>
      </c>
      <c r="Q27" s="18" t="s">
        <v>0</v>
      </c>
      <c r="R27" s="18" t="s">
        <v>1</v>
      </c>
      <c r="S27" s="18" t="s">
        <v>67</v>
      </c>
    </row>
    <row r="28" spans="2:20" x14ac:dyDescent="0.25">
      <c r="B28" s="35" t="s">
        <v>19</v>
      </c>
      <c r="C28" s="36"/>
      <c r="D28" s="36"/>
      <c r="E28" s="37"/>
      <c r="P28" s="18" t="s">
        <v>19</v>
      </c>
      <c r="Q28" s="18"/>
      <c r="R28" s="18"/>
      <c r="S28" s="18"/>
    </row>
    <row r="29" spans="2:20" x14ac:dyDescent="0.25">
      <c r="B29" s="38" t="s">
        <v>33</v>
      </c>
      <c r="C29" s="39">
        <v>29067842</v>
      </c>
      <c r="D29" s="39">
        <v>30680739</v>
      </c>
      <c r="E29" s="40">
        <v>-1612897</v>
      </c>
      <c r="P29" s="18" t="s">
        <v>33</v>
      </c>
      <c r="Q29" s="18"/>
      <c r="R29" s="18"/>
      <c r="S29" s="18"/>
    </row>
    <row r="30" spans="2:20" x14ac:dyDescent="0.25">
      <c r="B30" s="35" t="s">
        <v>22</v>
      </c>
      <c r="C30" s="36"/>
      <c r="D30" s="36"/>
      <c r="E30" s="37"/>
      <c r="P30" s="18" t="s">
        <v>22</v>
      </c>
      <c r="Q30" s="18"/>
      <c r="R30" s="18"/>
      <c r="S30" s="18"/>
    </row>
    <row r="31" spans="2:20" x14ac:dyDescent="0.25">
      <c r="B31" s="38" t="s">
        <v>20</v>
      </c>
      <c r="C31" s="39"/>
      <c r="D31" s="39"/>
      <c r="E31" s="42"/>
      <c r="P31" s="18" t="s">
        <v>20</v>
      </c>
      <c r="Q31" s="18">
        <v>68930021</v>
      </c>
      <c r="R31" s="18">
        <v>57944991</v>
      </c>
      <c r="S31" s="18">
        <v>10985030</v>
      </c>
    </row>
    <row r="32" spans="2:20" x14ac:dyDescent="0.25">
      <c r="B32" s="35" t="s">
        <v>21</v>
      </c>
      <c r="C32" s="36"/>
      <c r="D32" s="36"/>
      <c r="E32" s="37"/>
      <c r="P32" s="18" t="s">
        <v>21</v>
      </c>
      <c r="Q32" s="18">
        <v>3211226.29</v>
      </c>
      <c r="R32" s="18">
        <v>5669064</v>
      </c>
      <c r="S32" s="18">
        <v>-2457837.71</v>
      </c>
    </row>
    <row r="33" spans="2:20" x14ac:dyDescent="0.25">
      <c r="B33" s="38" t="s">
        <v>34</v>
      </c>
      <c r="C33" s="39">
        <v>132174107</v>
      </c>
      <c r="D33" s="39">
        <v>131157560</v>
      </c>
      <c r="E33" s="40">
        <v>1016547</v>
      </c>
      <c r="P33" s="18" t="s">
        <v>34</v>
      </c>
      <c r="Q33" s="18"/>
      <c r="R33" s="18"/>
      <c r="S33" s="18"/>
    </row>
    <row r="34" spans="2:20" x14ac:dyDescent="0.25">
      <c r="B34" s="35" t="s">
        <v>35</v>
      </c>
      <c r="C34" s="36"/>
      <c r="D34" s="36"/>
      <c r="E34" s="37"/>
      <c r="P34" s="18" t="s">
        <v>35</v>
      </c>
      <c r="Q34" s="18">
        <v>5572039.0999999996</v>
      </c>
      <c r="R34" s="18">
        <v>3229400</v>
      </c>
      <c r="S34" s="18">
        <v>2342639.0999999996</v>
      </c>
    </row>
    <row r="35" spans="2:20" x14ac:dyDescent="0.25">
      <c r="B35" s="38" t="s">
        <v>36</v>
      </c>
      <c r="C35" s="41">
        <v>2181000</v>
      </c>
      <c r="D35" s="39">
        <v>2197319.77</v>
      </c>
      <c r="E35" s="40">
        <v>-16319.770000000019</v>
      </c>
      <c r="P35" s="18" t="s">
        <v>36</v>
      </c>
      <c r="R35" s="18"/>
      <c r="S35" s="18"/>
    </row>
    <row r="46" spans="2:20" ht="18.75" x14ac:dyDescent="0.3">
      <c r="F46" s="20" t="s">
        <v>16</v>
      </c>
      <c r="T46" s="20" t="s">
        <v>16</v>
      </c>
    </row>
    <row r="47" spans="2:20" x14ac:dyDescent="0.25">
      <c r="F47" s="1" t="s">
        <v>66</v>
      </c>
      <c r="T47" s="1" t="s">
        <v>90</v>
      </c>
    </row>
    <row r="49" spans="2:19" x14ac:dyDescent="0.25">
      <c r="B49" s="32" t="s">
        <v>18</v>
      </c>
      <c r="C49" s="33" t="s">
        <v>0</v>
      </c>
      <c r="D49" s="33" t="s">
        <v>1</v>
      </c>
      <c r="E49" s="34" t="s">
        <v>67</v>
      </c>
      <c r="P49" s="32" t="s">
        <v>18</v>
      </c>
      <c r="Q49" s="33" t="s">
        <v>0</v>
      </c>
      <c r="R49" s="33" t="s">
        <v>1</v>
      </c>
      <c r="S49" s="34" t="s">
        <v>67</v>
      </c>
    </row>
    <row r="50" spans="2:19" x14ac:dyDescent="0.25">
      <c r="B50" s="35" t="s">
        <v>19</v>
      </c>
      <c r="C50" s="36"/>
      <c r="D50" s="43"/>
      <c r="E50" s="37"/>
      <c r="P50" s="35" t="s">
        <v>19</v>
      </c>
      <c r="Q50" s="36"/>
      <c r="R50" s="36"/>
      <c r="S50" s="37"/>
    </row>
    <row r="51" spans="2:19" x14ac:dyDescent="0.25">
      <c r="B51" s="38" t="s">
        <v>33</v>
      </c>
      <c r="C51" s="39">
        <v>19786009</v>
      </c>
      <c r="D51" s="39">
        <v>23878519</v>
      </c>
      <c r="E51" s="40">
        <v>-4092510</v>
      </c>
      <c r="P51" s="38" t="s">
        <v>33</v>
      </c>
      <c r="Q51" s="39"/>
      <c r="R51" s="39"/>
      <c r="S51" s="40"/>
    </row>
    <row r="52" spans="2:19" x14ac:dyDescent="0.25">
      <c r="B52" s="35" t="s">
        <v>22</v>
      </c>
      <c r="C52" s="36"/>
      <c r="D52" s="36"/>
      <c r="E52" s="37"/>
      <c r="P52" s="35" t="s">
        <v>22</v>
      </c>
      <c r="Q52" s="36"/>
      <c r="R52" s="36"/>
      <c r="S52" s="37"/>
    </row>
    <row r="53" spans="2:19" x14ac:dyDescent="0.25">
      <c r="B53" s="38" t="s">
        <v>20</v>
      </c>
      <c r="C53" s="39"/>
      <c r="D53" s="39"/>
      <c r="E53" s="42"/>
      <c r="P53" s="38" t="s">
        <v>20</v>
      </c>
      <c r="Q53" s="39">
        <v>54777891</v>
      </c>
      <c r="R53" s="39">
        <v>53837811</v>
      </c>
      <c r="S53" s="42">
        <v>940080</v>
      </c>
    </row>
    <row r="54" spans="2:19" x14ac:dyDescent="0.25">
      <c r="B54" s="35" t="s">
        <v>21</v>
      </c>
      <c r="C54" s="36"/>
      <c r="D54" s="36"/>
      <c r="E54" s="37"/>
      <c r="P54" s="35" t="s">
        <v>21</v>
      </c>
      <c r="Q54" s="36">
        <v>29805387.120000001</v>
      </c>
      <c r="R54" s="36">
        <v>11085412.199999999</v>
      </c>
      <c r="S54" s="37">
        <v>18719974.920000002</v>
      </c>
    </row>
    <row r="55" spans="2:19" x14ac:dyDescent="0.25">
      <c r="B55" s="38" t="s">
        <v>34</v>
      </c>
      <c r="C55" s="39"/>
      <c r="D55" s="39"/>
      <c r="E55" s="40"/>
      <c r="P55" s="38" t="s">
        <v>34</v>
      </c>
      <c r="Q55" s="39"/>
      <c r="R55" s="39"/>
      <c r="S55" s="40"/>
    </row>
    <row r="56" spans="2:19" x14ac:dyDescent="0.25">
      <c r="B56" s="35" t="s">
        <v>35</v>
      </c>
      <c r="C56" s="36">
        <v>3749716.1</v>
      </c>
      <c r="D56" s="44">
        <v>3140938</v>
      </c>
      <c r="E56" s="37">
        <v>608778.10000000009</v>
      </c>
      <c r="P56" s="35" t="s">
        <v>35</v>
      </c>
      <c r="Q56" s="36"/>
      <c r="R56" s="36"/>
      <c r="S56" s="37"/>
    </row>
    <row r="57" spans="2:19" x14ac:dyDescent="0.25">
      <c r="B57" s="38" t="s">
        <v>36</v>
      </c>
      <c r="C57" s="41">
        <v>1845000</v>
      </c>
      <c r="D57" s="39">
        <v>1883788.05</v>
      </c>
      <c r="E57" s="40">
        <v>-38788.050000000047</v>
      </c>
      <c r="P57" s="38" t="s">
        <v>36</v>
      </c>
      <c r="Q57" s="41"/>
      <c r="R57" s="39"/>
      <c r="S57" s="40"/>
    </row>
    <row r="68" spans="2:6" ht="18.75" x14ac:dyDescent="0.3">
      <c r="F68" s="20" t="s">
        <v>16</v>
      </c>
    </row>
    <row r="69" spans="2:6" x14ac:dyDescent="0.25">
      <c r="F69" s="1" t="s">
        <v>91</v>
      </c>
    </row>
    <row r="71" spans="2:6" x14ac:dyDescent="0.25">
      <c r="B71" s="32" t="s">
        <v>18</v>
      </c>
      <c r="C71" s="33" t="s">
        <v>0</v>
      </c>
      <c r="D71" s="33" t="s">
        <v>1</v>
      </c>
      <c r="E71" s="34" t="s">
        <v>67</v>
      </c>
    </row>
    <row r="72" spans="2:6" x14ac:dyDescent="0.25">
      <c r="B72" s="35" t="s">
        <v>19</v>
      </c>
      <c r="C72" s="36">
        <v>2423194</v>
      </c>
      <c r="D72" s="43">
        <v>1732301</v>
      </c>
      <c r="E72" s="37">
        <v>690893</v>
      </c>
    </row>
    <row r="73" spans="2:6" x14ac:dyDescent="0.25">
      <c r="B73" s="38" t="s">
        <v>33</v>
      </c>
      <c r="C73" s="39"/>
      <c r="D73" s="39"/>
      <c r="E73" s="40"/>
    </row>
    <row r="74" spans="2:6" x14ac:dyDescent="0.25">
      <c r="B74" s="35" t="s">
        <v>22</v>
      </c>
      <c r="C74" s="36"/>
      <c r="D74" s="36"/>
      <c r="E74" s="37"/>
    </row>
    <row r="75" spans="2:6" x14ac:dyDescent="0.25">
      <c r="B75" s="38" t="s">
        <v>20</v>
      </c>
      <c r="C75" s="39">
        <v>88723683</v>
      </c>
      <c r="D75" s="39">
        <v>53703420</v>
      </c>
      <c r="E75" s="42">
        <v>35020263</v>
      </c>
    </row>
    <row r="76" spans="2:6" x14ac:dyDescent="0.25">
      <c r="B76" s="35" t="s">
        <v>21</v>
      </c>
      <c r="C76" s="36">
        <v>4297948.4000000004</v>
      </c>
      <c r="D76" s="36">
        <v>22424328</v>
      </c>
      <c r="E76" s="37">
        <v>-18126379.600000001</v>
      </c>
    </row>
    <row r="77" spans="2:6" x14ac:dyDescent="0.25">
      <c r="B77" s="38" t="s">
        <v>34</v>
      </c>
      <c r="C77" s="39"/>
      <c r="D77" s="39"/>
      <c r="E77" s="40"/>
    </row>
    <row r="78" spans="2:6" x14ac:dyDescent="0.25">
      <c r="B78" s="35" t="s">
        <v>35</v>
      </c>
      <c r="C78" s="36">
        <v>3749716.1</v>
      </c>
      <c r="D78" s="44">
        <v>3140938</v>
      </c>
      <c r="E78" s="37">
        <v>608778.10000000009</v>
      </c>
    </row>
    <row r="79" spans="2:6" x14ac:dyDescent="0.25">
      <c r="B79" s="38" t="s">
        <v>36</v>
      </c>
      <c r="C79" s="41"/>
      <c r="D79" s="39"/>
      <c r="E79" s="40"/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UNP</vt:lpstr>
      <vt:lpstr>SLMC</vt:lpstr>
      <vt:lpstr>SLFP</vt:lpstr>
      <vt:lpstr>UPFA  </vt:lpstr>
      <vt:lpstr>CWC</vt:lpstr>
      <vt:lpstr>JVP</vt:lpstr>
      <vt:lpstr>ITAK</vt:lpstr>
      <vt:lpstr>JHU</vt:lpstr>
      <vt:lpstr>Comparison</vt:lpstr>
      <vt:lpstr>Year Ended December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 INTERN</dc:creator>
  <cp:lastModifiedBy>Windows User</cp:lastModifiedBy>
  <dcterms:created xsi:type="dcterms:W3CDTF">2017-11-02T04:36:26Z</dcterms:created>
  <dcterms:modified xsi:type="dcterms:W3CDTF">2017-12-20T09:18:59Z</dcterms:modified>
</cp:coreProperties>
</file>